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rek.Gillespie\Documents\Availability\Plug Availability\26.7.27 Availability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J29" i="1" l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P20" i="1" l="1"/>
</calcChain>
</file>

<file path=xl/sharedStrings.xml><?xml version="1.0" encoding="utf-8"?>
<sst xmlns="http://schemas.openxmlformats.org/spreadsheetml/2006/main" count="1499" uniqueCount="635">
  <si>
    <t>DeVroomen Garden Products</t>
  </si>
  <si>
    <t>3850 Clearview Ct</t>
  </si>
  <si>
    <t>Gurnee, IL 60031</t>
  </si>
  <si>
    <t>(847) 395-9911,  Fax (800) 395-9920</t>
  </si>
  <si>
    <t>www.devroomen.com</t>
  </si>
  <si>
    <t>sales@devroomen.com</t>
  </si>
  <si>
    <t xml:space="preserve"> </t>
  </si>
  <si>
    <t>Ship to #</t>
  </si>
  <si>
    <t>Date:</t>
  </si>
  <si>
    <t>Sales Rep:</t>
  </si>
  <si>
    <t>Address:</t>
  </si>
  <si>
    <t>Ship Date:</t>
  </si>
  <si>
    <t>City:</t>
  </si>
  <si>
    <t>State:</t>
  </si>
  <si>
    <t xml:space="preserve">      Zip Code:</t>
  </si>
  <si>
    <t xml:space="preserve">PO #: </t>
  </si>
  <si>
    <t>UPS</t>
  </si>
  <si>
    <t>Contact Person:</t>
  </si>
  <si>
    <t>Trucking</t>
  </si>
  <si>
    <t xml:space="preserve">Phone: </t>
  </si>
  <si>
    <t>Cust Pick up</t>
  </si>
  <si>
    <t xml:space="preserve">Fax: </t>
  </si>
  <si>
    <t xml:space="preserve">Email: </t>
  </si>
  <si>
    <t>Tags:</t>
  </si>
  <si>
    <t>GULLEY GREENHOUSE</t>
  </si>
  <si>
    <t>YES</t>
  </si>
  <si>
    <t xml:space="preserve">Tags for Patented items will be sent </t>
  </si>
  <si>
    <t>Tags are bundled and sold in increments of 25.</t>
  </si>
  <si>
    <t>at $.05 each unless waiver form on file.</t>
  </si>
  <si>
    <t>Bare-root also available:     www.devroomen.com</t>
  </si>
  <si>
    <t>Plug Flats:  Minimum Order 4 Flats</t>
  </si>
  <si>
    <t xml:space="preserve">                   Shipping Info: $1.75 Boxing Charge per plug flat + Freight</t>
  </si>
  <si>
    <t>72T PLUG TRAY TC</t>
  </si>
  <si>
    <t>Cust. Name:</t>
  </si>
  <si>
    <t>96 PLUG TRAY</t>
  </si>
  <si>
    <t xml:space="preserve">Cust.  #  </t>
  </si>
  <si>
    <t>NO</t>
  </si>
  <si>
    <t>CORDYLINE 'Red Star'</t>
  </si>
  <si>
    <t>CORDYLINE 'Red Sensation'</t>
  </si>
  <si>
    <t>CORDYLINE 'Design-a-Line Burgundy' #</t>
  </si>
  <si>
    <t>25 PLUG TRAY</t>
  </si>
  <si>
    <t>96T PLUG TRAY TC</t>
  </si>
  <si>
    <t>CORDYLINE 'Torbay Dazzler'</t>
  </si>
  <si>
    <t>ANEMONE 'Fantasy Pocahontas' #</t>
  </si>
  <si>
    <t>HEUCHERA 'Southern Comfort' #</t>
  </si>
  <si>
    <t>GERANIUM 'Rozanne' #</t>
  </si>
  <si>
    <t>HEUCHERA 'Lime Marmalade'</t>
  </si>
  <si>
    <t>ANEMONE 'Fantasy Rd Riding Hood' #</t>
  </si>
  <si>
    <t>CORDYLINE 'Can Can' #</t>
  </si>
  <si>
    <t>Size</t>
  </si>
  <si>
    <t>GEUM 'Firestorm' #</t>
  </si>
  <si>
    <t>SALE</t>
  </si>
  <si>
    <t>CORDYLINE 'Superstar' #</t>
  </si>
  <si>
    <t>CORDYLINE 'Renegade' #</t>
  </si>
  <si>
    <t>CORDYLINE 'Paso Doble' #</t>
  </si>
  <si>
    <t>CORDYLINE 'Salsa' #</t>
  </si>
  <si>
    <t>HEUCHERA 'Black Forest Cake' #</t>
  </si>
  <si>
    <t>HEUCHERA 'Midnight Rose' #</t>
  </si>
  <si>
    <t>Description</t>
  </si>
  <si>
    <t xml:space="preserve">Tags:  Tags are not included: </t>
  </si>
  <si>
    <t>HEUCHERA 'Magma' #</t>
  </si>
  <si>
    <t>LUPINUS West Coun 'Rach de Thame' #</t>
  </si>
  <si>
    <t>LUPINUS West Coun 'Polar Princess'#</t>
  </si>
  <si>
    <t>TRIFOLIUM rep (Jack's Brz Clover)#</t>
  </si>
  <si>
    <t>BRUNNERA macro 'Frostbite' #</t>
  </si>
  <si>
    <t>ECHINACEA 'SunSeek Rainbow' #</t>
  </si>
  <si>
    <t>GERANIUM IVY (Mimi's Var Geranium)#</t>
  </si>
  <si>
    <t xml:space="preserve">Tags will be added to invoice at 20 cents each.  </t>
  </si>
  <si>
    <t>ANEMONE 'Fantasy Jasmine' #</t>
  </si>
  <si>
    <t>ECHINACEA 'SunSeek Goldn Sun' #</t>
  </si>
  <si>
    <t>GEUM 'Tempo Coral' #</t>
  </si>
  <si>
    <t>STREPTOCARPUS 'LS Blue Ice' #</t>
  </si>
  <si>
    <t>STREPTOCARPUS 'LS Dp Bl Vein'#</t>
  </si>
  <si>
    <t>STREPTOCARPUS 'LS Red BiCol'#</t>
  </si>
  <si>
    <t>STREPTOCARPUS 'LS Wht Ice' #</t>
  </si>
  <si>
    <t>Order Qty</t>
  </si>
  <si>
    <t>THYMUS creep (Violet's Elfin Thym)#</t>
  </si>
  <si>
    <t>HEUCHERA 'Caramel' #</t>
  </si>
  <si>
    <t>DOROTHEANTHUS (Pauluskerk's) #</t>
  </si>
  <si>
    <t>ERODIUM Pink (Belle's Cranesb) #</t>
  </si>
  <si>
    <t>SEDUM (Rouen's Little Missy)#</t>
  </si>
  <si>
    <t>HYPOESTES Rd (Kristy Lynn PkaDot)#</t>
  </si>
  <si>
    <t>HYPOESTES Wht (Kristy Lynn PkaDot)#</t>
  </si>
  <si>
    <t>CALLISIA rep (Dana's Turtle Vine) #</t>
  </si>
  <si>
    <t>HEUCHERA 'Citronelle' #</t>
  </si>
  <si>
    <t>HEUCHERA 'Forever Purple' #</t>
  </si>
  <si>
    <t>ISOTOMA (Harrison's BlStarCrpr) #</t>
  </si>
  <si>
    <t>ORIGANUM 'Vari' (Suzie Q's Var Marj)#</t>
  </si>
  <si>
    <t>SEDUM 'Ogon' (Gawain's Stonecrop) #</t>
  </si>
  <si>
    <t>SENECIO 'Angel Wings' #</t>
  </si>
  <si>
    <t>SERISSA 'Varieg' (Havana's Tree)#</t>
  </si>
  <si>
    <t>DELPHINIUM 'Red Lark' #</t>
  </si>
  <si>
    <t>DYMONDIA mar (Ypres' Slv Carpet) #</t>
  </si>
  <si>
    <t>HYPOESTES Pnk (Kristy Lynn PkaDot)#</t>
  </si>
  <si>
    <t>ISOLEPIS c (Jo Jo's Fibr Opt Grs) #</t>
  </si>
  <si>
    <t>LONICERA (DeeDee's Box Hnysckle) #</t>
  </si>
  <si>
    <t>LUPINUS West Coun 'King Canute' #</t>
  </si>
  <si>
    <t>LYSIMACHIA Gr/Gld (Cindi's Lysim) #</t>
  </si>
  <si>
    <t>PILEA micro (Di's Artillery Plant) #</t>
  </si>
  <si>
    <t>ANEMONE 'Dawn Breaker' #</t>
  </si>
  <si>
    <t>CALLISIA rep (Lizzie's Pink Lady)#</t>
  </si>
  <si>
    <t>CRASSULA (Amiens' Hobbit) #</t>
  </si>
  <si>
    <t>GERANIUM 'Kelly Anne' #</t>
  </si>
  <si>
    <t>HEUCHERA 'Forever Midnight' #</t>
  </si>
  <si>
    <t>LINDERNIA (Stefan's Bl Moneywt) #</t>
  </si>
  <si>
    <t>PILEA Aqua. (Oliva's Frnd Pl) #</t>
  </si>
  <si>
    <t>PILEA micro Var (Sweet Ann's) #</t>
  </si>
  <si>
    <t>HEUCHERA 'Carnival Burg Blast' #</t>
  </si>
  <si>
    <t>STREPTOCARPUS 'LS Cherry Ice' #</t>
  </si>
  <si>
    <t>STREPTOCARPUS 'LS Strwb Ice' #</t>
  </si>
  <si>
    <t>STREPTOCARPUS 'LS Yell Pnk Cap'#</t>
  </si>
  <si>
    <t>ECHINACEA 'SunSeek Mineola' #</t>
  </si>
  <si>
    <t>RUDBECKIA 'Amer Gold Rush' #</t>
  </si>
  <si>
    <t>LUPINUS West Coun 'Red Rum' #</t>
  </si>
  <si>
    <t>BRUNNERA macro 'Jack Frost'</t>
  </si>
  <si>
    <t>ECHINACEA 'Sombr Lem Yell Imp' #</t>
  </si>
  <si>
    <t>HEUCHERA 'Dark Secret' #</t>
  </si>
  <si>
    <t>LUPINUS West Coun 'Desert Sun' #</t>
  </si>
  <si>
    <t>50T PLUG TRAY TC</t>
  </si>
  <si>
    <t>ECHIUM amoenum Red Feathers #</t>
  </si>
  <si>
    <t>AEONIUM (Waza's Rainbow Mtn Rose)</t>
  </si>
  <si>
    <t>CUPHEA hys (Bernard's Elfin Herb) #</t>
  </si>
  <si>
    <t>CYANOTIS  (Meaux's Kitten Ears)#</t>
  </si>
  <si>
    <t>ECHEVERIA (Clairvaux's TopTurvy)#</t>
  </si>
  <si>
    <t>MUEHLENBECKIA (Kay Ky's Angl Vn)#</t>
  </si>
  <si>
    <t>MYRTLE Dwarf Wht (Lissa's Dwf)#</t>
  </si>
  <si>
    <t>PILEA spr (Matty's Silver Tree)#</t>
  </si>
  <si>
    <t>SEMPERVIVUM 'Oddity' (Edwin's)#</t>
  </si>
  <si>
    <t>VIOLA (Luna's Midnight Violet) #</t>
  </si>
  <si>
    <t>CAMPANULA carp 'Rapido Blue'</t>
  </si>
  <si>
    <t>ECHINACEA 'SunSeek Pnk Grpfruit' #</t>
  </si>
  <si>
    <t>GERANIUM 'Purple Glow' #</t>
  </si>
  <si>
    <t>BRUNNERA m. 'Frost Magic' #</t>
  </si>
  <si>
    <t>LUPINUS West Coun 'Terracotta' #</t>
  </si>
  <si>
    <t>ECHINACEA 'SnMgc Vint Ruby'#</t>
  </si>
  <si>
    <t>LUPINUS West Coun 'Blossom' #</t>
  </si>
  <si>
    <t>ANEMONE 'Fantasy Snow Angel' #</t>
  </si>
  <si>
    <t>ANIGOZANTHOS 'Bush Ballad' #</t>
  </si>
  <si>
    <t>ANIGOZANTHOS 'Bush Pearl' #</t>
  </si>
  <si>
    <t>ANIGOZANTHOS 'Celeb Fireworks' #</t>
  </si>
  <si>
    <t>POLEMONIUM 'Golden Feathers' #</t>
  </si>
  <si>
    <t>MIMOSA pudica (Ali's Sensitive Pl) #</t>
  </si>
  <si>
    <t>POLEMONIUM yez 'Bressing Purp'#</t>
  </si>
  <si>
    <t>ANIGOZANTHOS 'Celeb Carnivale' #</t>
  </si>
  <si>
    <t>ANIGOZANTHOS 'Celeb Jazz' #</t>
  </si>
  <si>
    <t>ANIGOZANTHOS 'Celeb Masquerade' #</t>
  </si>
  <si>
    <t>SAGINA sub 'Aur' (Leo's Scot Moss)#</t>
  </si>
  <si>
    <t>ANEMONE 'September Charm'</t>
  </si>
  <si>
    <t>ANIGOZANTHOS 'Bush Tenacity' #</t>
  </si>
  <si>
    <t>SAGINA sub (Mandi's Irish Moss) #</t>
  </si>
  <si>
    <t>CRASSULA musc (Blain's Watch Chn)#</t>
  </si>
  <si>
    <t>LUPINUS West Coun 'Blacksmith' #</t>
  </si>
  <si>
    <t>LUPINUS West Coun 'Tower Inferno'#</t>
  </si>
  <si>
    <t>HEUCHERA 'Ind Sum Gojiberry' #</t>
  </si>
  <si>
    <t>HEUCHERA 'Ind Sum Orgberry' #</t>
  </si>
  <si>
    <t>LUPINUS West Coun 'Salmon Star' #</t>
  </si>
  <si>
    <t>GEUM 'Orange Pumpkin' #</t>
  </si>
  <si>
    <t>LEPTINELLA 'Platt's Blk' (Robbie's)#</t>
  </si>
  <si>
    <t>RUELLIA 'Mak' (Bambi's Tr Vel Vn) #</t>
  </si>
  <si>
    <t>SEDUM (Goji's Chocolate Ball)#</t>
  </si>
  <si>
    <t>ABUTILON sav (Iris' Flowrng Maple) #</t>
  </si>
  <si>
    <t>ALTERNANTHERA (Jenny's Brz Rd H)#</t>
  </si>
  <si>
    <t>BASIL 'Aristotle' (Jimmy's Aris Basil) #</t>
  </si>
  <si>
    <t>BREYNIA dis (Jamie Haw Sn Bsh)#</t>
  </si>
  <si>
    <t>COLEUS (Brady's Copp Fancy Feath) #</t>
  </si>
  <si>
    <t>COLEUS (Sadiki's Quetzal) #</t>
  </si>
  <si>
    <t>CYPERUS alt. (Claire's Umbrella) #</t>
  </si>
  <si>
    <t>SENECIO Strg of Prls (Gula's)#</t>
  </si>
  <si>
    <t>LYCHNIS 'Cherry Bubbles' #</t>
  </si>
  <si>
    <t>ECHINACEA 'SunSeek Salmon' #</t>
  </si>
  <si>
    <t>ECHINACEA 'SunSeek Swt Fuchsia'#</t>
  </si>
  <si>
    <t>ECHINACEA 'SunSeek Wht Perfect'#</t>
  </si>
  <si>
    <t>GERANIUM 'Azure Rush' #</t>
  </si>
  <si>
    <t>HEUCHERA 'Berry Smoothie' #</t>
  </si>
  <si>
    <t>HEUCHERA 'Eternal Flame' #</t>
  </si>
  <si>
    <t>HEUCHERA 'Ind Sum Limeberry' #</t>
  </si>
  <si>
    <t>PAPAVER 'Pink Perfection' #</t>
  </si>
  <si>
    <t>PAPAVER 'Red Rumble' #</t>
  </si>
  <si>
    <t>PEPEROMIA Dwf (Kellie's Peperomia)</t>
  </si>
  <si>
    <t>ANEMONE x hyb 'Honorine Jobert'</t>
  </si>
  <si>
    <t>CORYDALIS 'Porceln Blue' #</t>
  </si>
  <si>
    <t>DELPHINIUM 'Highlnd Bolero' #</t>
  </si>
  <si>
    <t>DELPHINIUM 'Highlnd Cha Cha' #</t>
  </si>
  <si>
    <t>DELPHINIUM 'Highlnd Swt Sen' #</t>
  </si>
  <si>
    <t>DELPHINIUM PixieRock 'Moon' #</t>
  </si>
  <si>
    <t>DELPHINIUM PixieRock 'Neptun#</t>
  </si>
  <si>
    <t>DELPHINIUM PixieRock 'Rose' #</t>
  </si>
  <si>
    <t>DELPHINIUM PixieRock 'Sky' #</t>
  </si>
  <si>
    <t>DELPHINIUM 'Princess Caroline' #</t>
  </si>
  <si>
    <t>HEUCHERA 'Forever Red' #</t>
  </si>
  <si>
    <t>HEUCHERA 'Ind Sum Cranberry' #</t>
  </si>
  <si>
    <t>LYCHNIS flos-cuculi 'Petite Jenny' #</t>
  </si>
  <si>
    <t>OXALIS 'Burgdy' (Ruby's Burg Shamrk)#</t>
  </si>
  <si>
    <t>PHLOX sub 'Emerald Blue'</t>
  </si>
  <si>
    <t>PRIMULA 'Oakleaf Blue' #</t>
  </si>
  <si>
    <t>PRIMULA 'Oakleaf White' #</t>
  </si>
  <si>
    <t>VERBASCUM 'Honey Dijon' #</t>
  </si>
  <si>
    <t>VERBASCUM 'Plum Smokey' #</t>
  </si>
  <si>
    <t>ALSTROEMERIA 'Inca Bandit' #</t>
  </si>
  <si>
    <t>ALSTROEMERIA 'Inca Candy' #</t>
  </si>
  <si>
    <t>ALSTROEMERIA 'Inca Holland' #</t>
  </si>
  <si>
    <t>ALSTROEMERIA 'Inca Husky' #</t>
  </si>
  <si>
    <t>ALSTROEMERIA 'Inca Lolly' #</t>
  </si>
  <si>
    <t>ALSTROEMERIA 'Inca Lucky' #</t>
  </si>
  <si>
    <t>ALSTROEMERIA 'Inca Magic' #</t>
  </si>
  <si>
    <t>ALSTROEMERIA 'Inca Ocean' #</t>
  </si>
  <si>
    <t>ALSTROEMERIA 'Inca Rio' #</t>
  </si>
  <si>
    <t>ALSTROEMERIA 'Inca Violet Fizz' #</t>
  </si>
  <si>
    <t>DIANTHUS 'First Love' #</t>
  </si>
  <si>
    <t>DIGITALIS 'Lucas Pink' #</t>
  </si>
  <si>
    <t>LUPINUS 'Staircase Blue' #</t>
  </si>
  <si>
    <t>LUPINUS 'Staircase Dark Blu/Wht' #</t>
  </si>
  <si>
    <t>LUPINUS 'Staircase Dk Blue/Yell' #</t>
  </si>
  <si>
    <t>LUPINUS 'Staircase Org/White' #</t>
  </si>
  <si>
    <t>LUPINUS 'Staircase Pink Grapefruit' #</t>
  </si>
  <si>
    <t>LUPINUS 'Staircase Purple' #</t>
  </si>
  <si>
    <t>LUPINUS 'Staircase Red Imp' #</t>
  </si>
  <si>
    <t>LUPINUS 'Staircase Rose/White' #</t>
  </si>
  <si>
    <t>LUPINUS 'Staircase Yellow' #</t>
  </si>
  <si>
    <t>PHLOX sub 'Violet Pinwheels' #</t>
  </si>
  <si>
    <t>BRUNNERA macro 'Variegata'</t>
  </si>
  <si>
    <t>ECHINACEA 'SnMgc Dbl Hot Pink' #</t>
  </si>
  <si>
    <t>ECHINACEA 'SnMgc Dbl Yellow' #</t>
  </si>
  <si>
    <t>ECHINACEA 'SnMgc Petite Burg' #</t>
  </si>
  <si>
    <t>ECHINACEA 'SnMgc Vint Lvndr'#</t>
  </si>
  <si>
    <t>ECHINACEA 'SnMgc Vint Mango' #</t>
  </si>
  <si>
    <t>ECHINACEA 'SnMgc Vint Yell'#</t>
  </si>
  <si>
    <t>GRASS Calam x acut 'Karl Foerstr'</t>
  </si>
  <si>
    <t>32 PLUG TRAY</t>
  </si>
  <si>
    <t>OSTEOSPERMUM 'Avalanche' #</t>
  </si>
  <si>
    <t>RUDBECKIA fulgida 'Goldsturm'</t>
  </si>
  <si>
    <t>SOLEIROLIA (Ktydid's Bby Trs) #</t>
  </si>
  <si>
    <t>THYMUS prae 'Coccineum'</t>
  </si>
  <si>
    <t>Perennial Liner Order Form 2026</t>
  </si>
  <si>
    <t>COLEUS (Christina's Lovebird) #</t>
  </si>
  <si>
    <t>ECHINACEA 'SunSeek Pumkn Pie' #</t>
  </si>
  <si>
    <t>GERANIUM 'Dragon Heart' #</t>
  </si>
  <si>
    <t>HEUCHERA 'Ind Sum Slvrberry'#</t>
  </si>
  <si>
    <t>KNIPHOFIA ca 'Regal Torchlily' #</t>
  </si>
  <si>
    <t>LUPINUS West Coun 'Persian Slipper'#</t>
  </si>
  <si>
    <t>LUPINUS West Coun 'Tequila Flame'#</t>
  </si>
  <si>
    <t>PENSTEMON strictus 'Rky Mtn'</t>
  </si>
  <si>
    <t>STREPTOCARPUS 'LS Blueberry'</t>
  </si>
  <si>
    <t>ANIGOZANTHOS 'Kanga Cherry' #</t>
  </si>
  <si>
    <t>ANIGOZANTHOS 'Kanga Orange'</t>
  </si>
  <si>
    <t>ANIGOZANTHOS 'Kanga Yellow'</t>
  </si>
  <si>
    <t>CHLOROPHYTUM (Nicholas' Var Spd)#</t>
  </si>
  <si>
    <t>CYCLAMEN 'Micro Mix' (Ethel's) #</t>
  </si>
  <si>
    <t>ECHINACEA 'SnMgc El Org'#</t>
  </si>
  <si>
    <t>ECHINACEA 'SnMgc Ht Pink'#</t>
  </si>
  <si>
    <t>ECHINACEA 'SnMgc Ht Red' #</t>
  </si>
  <si>
    <t>ECHINACEA 'SnMgc Lipstick'#</t>
  </si>
  <si>
    <t>ECHINACEA 'SunSeek Apple Grn' #</t>
  </si>
  <si>
    <t>HEUCHERA 'Carnival Watermelon' #</t>
  </si>
  <si>
    <t>LINUM perenne 'Brgt Blue Flax'</t>
  </si>
  <si>
    <t>LUPINUS West Coun 'Manhattan Ligh#</t>
  </si>
  <si>
    <t>OSTEOSPERMUM 'Purple Mtn' #</t>
  </si>
  <si>
    <t>STREPTOCARPUS 'LS Azure'</t>
  </si>
  <si>
    <t>STREPTOCARPUS 'LS Grp Ice' #</t>
  </si>
  <si>
    <t>VERONICA spicata 'Royal Candles'#</t>
  </si>
  <si>
    <t>AGASTACHE rupestris SUNSET #</t>
  </si>
  <si>
    <t>BRUNNERA 'Alexander's Great' #</t>
  </si>
  <si>
    <t>CALLIRHOE invol Winecups #</t>
  </si>
  <si>
    <t>32 PLUG TRAY TC</t>
  </si>
  <si>
    <t>DELPHINIUM 'Highlnd Flamenco' #</t>
  </si>
  <si>
    <t>DELPHINIUM 'Highlnd Mystry Sens' #</t>
  </si>
  <si>
    <t>DELPHINIUM 'Mighty Atom'</t>
  </si>
  <si>
    <t>DELPHINIUM Paramo Azul' #</t>
  </si>
  <si>
    <t>DELPHINIUM Paramo Black Velvet' #</t>
  </si>
  <si>
    <t>DELPHINIUM Paramo Lavanda' #</t>
  </si>
  <si>
    <t>ECHINACEA 'DbSc Strwbrry Dlx' #</t>
  </si>
  <si>
    <t>ECHINACEA 'Revelation Coral' #</t>
  </si>
  <si>
    <t>ECHINACEA 'SnMgc Cerise'#</t>
  </si>
  <si>
    <t>ECHINACEA 'SnMgc Choc Ch'#</t>
  </si>
  <si>
    <t>ECHINACEA 'SnMgc Dbl Raspb' #</t>
  </si>
  <si>
    <t>ECHINACEA 'SnMgc Gold'#</t>
  </si>
  <si>
    <t>ECHINACEA 'SnMgc Neon Pnk' #</t>
  </si>
  <si>
    <t>ECHINACEA 'SnMgc Orchid'#</t>
  </si>
  <si>
    <t>ECHINACEA 'SnMgc Prl Wht' #</t>
  </si>
  <si>
    <t>ECHINACEA 'SunSeek Red' #</t>
  </si>
  <si>
    <t>EUPHORBIA polych</t>
  </si>
  <si>
    <t>EUPHORBIA polych 'Bonfire' #</t>
  </si>
  <si>
    <t>GEUM 'Fiery Tempest' #</t>
  </si>
  <si>
    <t>GEUM 'Firestarter' #</t>
  </si>
  <si>
    <t>GEUM 'Tropical Tempest' #</t>
  </si>
  <si>
    <t>HEUCHERA 'Big Top Caramel Appl' #</t>
  </si>
  <si>
    <t>HEUCHERA 'Eternal Red' #</t>
  </si>
  <si>
    <t>HEUCHERA sang 'Snow Angel' #</t>
  </si>
  <si>
    <t>LEONTOPODIUM 'Blossom of Snow' #</t>
  </si>
  <si>
    <t>LUPINUS 'Staircase' MIXED TRAY</t>
  </si>
  <si>
    <t>LUPINUS Westcoun 'Beefeater' #</t>
  </si>
  <si>
    <t>LUPINUS Westcoun 'Blacksmith' #</t>
  </si>
  <si>
    <t>LUPINUS Westcoun 'Blossom' #</t>
  </si>
  <si>
    <t>LUPINUS Westcoun 'Desert Sun' #</t>
  </si>
  <si>
    <t>LUPINUS Westcoun 'King Canute' #</t>
  </si>
  <si>
    <t>LUPINUS Westcoun 'Manhattan Ligh</t>
  </si>
  <si>
    <t>LUPINUS Westcoun 'Masterpiece' #</t>
  </si>
  <si>
    <t>LUPINUS Westcoun MIXED TRAY</t>
  </si>
  <si>
    <t>LUPINUS Westcoun 'Persian Slippe</t>
  </si>
  <si>
    <t>LUPINUS Westcoun 'Polar Princess</t>
  </si>
  <si>
    <t>LUPINUS Westcoun 'Rach de Thame'</t>
  </si>
  <si>
    <t>LUPINUS Westcoun 'Red Rum' #</t>
  </si>
  <si>
    <t>LUPINUS Westcoun 'Salmon Star' #</t>
  </si>
  <si>
    <t>LUPINUS Westcoun 'Tequila Flame'</t>
  </si>
  <si>
    <t>LUPINUS Westcoun 'Terracotta' #</t>
  </si>
  <si>
    <t>LUPINUS Westcoun 'Tower Inferno'</t>
  </si>
  <si>
    <t>LYCHNIS flos-cuc 'Petite Jenny'</t>
  </si>
  <si>
    <t>OSTEOSPERMUM x 'Lavender Mist' #</t>
  </si>
  <si>
    <t>PENSTEMON bar 'Coral Baby' #</t>
  </si>
  <si>
    <t>PHLOX 'Candy Cloud Lavender' #</t>
  </si>
  <si>
    <t>POLEMONIUM caer 'Brise d'Anjou'#</t>
  </si>
  <si>
    <t>PRIMULA 'Oakleaf Magenta' #</t>
  </si>
  <si>
    <t>PRIMULA 'Oakleaf Yellow Picotee' #</t>
  </si>
  <si>
    <t>PULMONARIA 'Dark Vader' #</t>
  </si>
  <si>
    <t>PULMONARIA 'Majeste'</t>
  </si>
  <si>
    <t>PULMONARIA 'Raspberry Frost'#</t>
  </si>
  <si>
    <t>RATIBIDA columnifera 'Red'</t>
  </si>
  <si>
    <t>RUDBECKIA fulgida 'Suntacular' #</t>
  </si>
  <si>
    <t>SALVIA pachy Mojave Sage #</t>
  </si>
  <si>
    <t>THALICTRUM 'Black Stockings'#</t>
  </si>
  <si>
    <t>VERBASCUM 'Dark Eyes' #</t>
  </si>
  <si>
    <t>ACHILLEA 'Little Moonshine' #</t>
  </si>
  <si>
    <t>ACHILLEA mil 'New Vint Red' #</t>
  </si>
  <si>
    <t>ACHILLEA mil 'New Vint Rose' #</t>
  </si>
  <si>
    <t>ACHILLEA mil 'New Vint TrraCtta'#</t>
  </si>
  <si>
    <t>ACHILLEA mil 'New Vint Violet' #</t>
  </si>
  <si>
    <t>ACHILLEA mil 'Paprika'</t>
  </si>
  <si>
    <t>ACHILLEA x 'Moonshine'</t>
  </si>
  <si>
    <t>50 PLUG TRAY</t>
  </si>
  <si>
    <t>AGASTACHE aur CORONADO #</t>
  </si>
  <si>
    <t>AGASTACHE cana 'Dbl Buble Mnt'</t>
  </si>
  <si>
    <t>AGASTACHE 'Morello' #</t>
  </si>
  <si>
    <t>AGASTACHE 'Sinning' Sonoran Suns #</t>
  </si>
  <si>
    <t>AGASTACHE 'Sunrise Blue' #</t>
  </si>
  <si>
    <t>AGASTACHE x 'Coronado Red' #</t>
  </si>
  <si>
    <t>ANTENNARIA dimorph GRANITA</t>
  </si>
  <si>
    <t>AQUILEGIA caer 'Rky Mtn Blue'</t>
  </si>
  <si>
    <t>AQUILEGIA chrys DENVER GOLD #</t>
  </si>
  <si>
    <t>AQUILEGIA 'EarlyBrd Mix'</t>
  </si>
  <si>
    <t>AQUILEGIA 'EarlyBrd Ppl/Blue'</t>
  </si>
  <si>
    <t>AQUILEGIA 'EarlyBrd Ppl/Wht'</t>
  </si>
  <si>
    <t>AQUILEGIA 'EarlyBrd Ppl/Yell'</t>
  </si>
  <si>
    <t>AQUILEGIA 'EarlyBrd Rd/Wht'</t>
  </si>
  <si>
    <t>AQUILEGIA 'EarlyBrd Rd/Yell'</t>
  </si>
  <si>
    <t>AQUILEGIA 'EarlyBrd White'</t>
  </si>
  <si>
    <t>AQUILEGIA 'EarlyBrd Yellow'</t>
  </si>
  <si>
    <t>AQUILEGIA 'Kirgami Dp Bl&amp;Wht'</t>
  </si>
  <si>
    <t>AQUILEGIA 'Kirgami Red&amp;Wht'</t>
  </si>
  <si>
    <t>AQUILEGIA 'Kirgami Rose &amp;Pink'</t>
  </si>
  <si>
    <t>AQUILEGIA REM 'Vio &amp; White' #</t>
  </si>
  <si>
    <t>AQUILEGIA 'Swan Burg &amp; White'</t>
  </si>
  <si>
    <t>ARTEMISIA schmid 'Silver Mound'</t>
  </si>
  <si>
    <t>AURINIA saxatile comp 'Summit'</t>
  </si>
  <si>
    <t>BERLANDIERA lyrata Choc Flwr #</t>
  </si>
  <si>
    <t>BUDDLEJA 'Buzz Hot Raspberry' #</t>
  </si>
  <si>
    <t>BUDDLEJA 'Buzz Midnight' #</t>
  </si>
  <si>
    <t>BUDDLEJA 'Chrysalis Cranberry' #</t>
  </si>
  <si>
    <t>CENTRANTHUS ruber</t>
  </si>
  <si>
    <t>CERASTIUM tomentosum Imprvd</t>
  </si>
  <si>
    <t>CERATOSTIGMA plumbaginoids</t>
  </si>
  <si>
    <t>COREOPSIS 'Solanna Brt Touch' #</t>
  </si>
  <si>
    <t>COREOPSIS 'Solanna Gldn Sphere' #</t>
  </si>
  <si>
    <t>COREOPSIS 'Solanna Sunset Burst' #</t>
  </si>
  <si>
    <t>COREOPSIS 'Up Tick Gold Brz' #</t>
  </si>
  <si>
    <t>COREOPSIS 'Up Tick Red' #</t>
  </si>
  <si>
    <t>COREOPSIS 'Up Tick Yllw Red' #</t>
  </si>
  <si>
    <t>COREOPSIS vert 'Moonbeam'</t>
  </si>
  <si>
    <t>DELOSPERMA 'GRANITA Orange' #</t>
  </si>
  <si>
    <t>DELOSPERMA 'GRANITA Raspbrry' #</t>
  </si>
  <si>
    <t>DELOSPERMA 'Ocean Suns Or Glw'#</t>
  </si>
  <si>
    <t>DELOSPERMA 'Ocean Suns Vio Flar #</t>
  </si>
  <si>
    <t>DELOSPERMA 'P001S' Fire Spinner #</t>
  </si>
  <si>
    <t>DELPHINIUM grn 'Butf Blue'</t>
  </si>
  <si>
    <t>DELPHINIUM Mag Ftn 'Mix'</t>
  </si>
  <si>
    <t>DELPHINIUM Pac G 'Bl Jay'</t>
  </si>
  <si>
    <t>DELPHINIUM Pac G 'Blk Knight'</t>
  </si>
  <si>
    <t>DIANTHUS cary 'Mad Magenta' #</t>
  </si>
  <si>
    <t>DIANTHUS 'Electric Dreams' #</t>
  </si>
  <si>
    <t>DIANTHUS 'Everlast Vio Blue' #</t>
  </si>
  <si>
    <t>DIANTHUS grat 'Firewitch'</t>
  </si>
  <si>
    <t>DIANTHUS 'Kahori' #</t>
  </si>
  <si>
    <t>DIANTHUS 'Orange Meringue Pie' #</t>
  </si>
  <si>
    <t>DIANTHUS 'Pashmina Berry Rd' #</t>
  </si>
  <si>
    <t>DIANTHUS 'SF Orange Sparkler' #</t>
  </si>
  <si>
    <t>DIANTHUS STAR 'Fire Star Imp' #</t>
  </si>
  <si>
    <t>DIANTHUS STAR 'Neon Star Imp' #</t>
  </si>
  <si>
    <t>DIASCIA integ Coral Canyon #</t>
  </si>
  <si>
    <t>DIGITALIS 'HanaBee Rose'</t>
  </si>
  <si>
    <t>DIGITALIS pur 'Can Mt Mix'</t>
  </si>
  <si>
    <t>DIGITALIS pur 'Can Mt Rose'</t>
  </si>
  <si>
    <t>DIGITALIS pur 'Can Mt Wht'</t>
  </si>
  <si>
    <t>DORONICUM cauc 'Little Leo'</t>
  </si>
  <si>
    <t>ECHINACEA 'DbSc Rspbrry Dlx' #</t>
  </si>
  <si>
    <t>ECHINACEA 'DbSc Wtrmln Dlx' #</t>
  </si>
  <si>
    <t>ECHINACEA 'Sombr Adobe Org' #</t>
  </si>
  <si>
    <t>ECHINACEA 'Sombr Baja Brgndy'#</t>
  </si>
  <si>
    <t>ECHINACEA 'Sombr Granada Gld'#'</t>
  </si>
  <si>
    <t>ECHINACEA 'Sombr Mandr Mambo'#</t>
  </si>
  <si>
    <t>ECHINACEA 'Sombr Poco HtCoral' #</t>
  </si>
  <si>
    <t>ECHINACEA 'Sombr Salsa Red'#</t>
  </si>
  <si>
    <t>ECHINACEA 'Sombr Sangrita' #'</t>
  </si>
  <si>
    <t>ECHINACEA 'Sombr Tres Amigos' #</t>
  </si>
  <si>
    <t>ENGELMANNIA per Engleman Daisy #</t>
  </si>
  <si>
    <t>EPILOBIUM (Zausch) gar 'Orng Carpet'#</t>
  </si>
  <si>
    <t>EPILOBIUM canum UNFORGETTABLE#</t>
  </si>
  <si>
    <t>ERIOGONUM umb Kannah Crk#</t>
  </si>
  <si>
    <t>ERYSIMUM 'Erysistible Brnz Rose'#</t>
  </si>
  <si>
    <t>ERYSIMUM 'Erysistible Fire' #</t>
  </si>
  <si>
    <t>ERYSIMUM 'Erysistible Mgnta'#</t>
  </si>
  <si>
    <t>ERYSIMUM 'Erysistible Tricolor'#</t>
  </si>
  <si>
    <t>ERYSIMUM 'Erysistible Yellow' #</t>
  </si>
  <si>
    <t>GAILLARDIA ari 'Ariz Apricot'</t>
  </si>
  <si>
    <t>GAILLARDIA ari 'Ariz Red Shd'</t>
  </si>
  <si>
    <t>GAILLARDIA ari 'Ariz Sun'</t>
  </si>
  <si>
    <t>GAILLARDIA 'Mesa Bri Bic'</t>
  </si>
  <si>
    <t>GAILLARDIA 'Mesa Peach'</t>
  </si>
  <si>
    <t>GAILLARDIA 'Mesa Red'</t>
  </si>
  <si>
    <t>GAILLARDIA 'Mesa Yellow'</t>
  </si>
  <si>
    <t>GAILLARDIA 'Spintop Mriachi CoppSun'</t>
  </si>
  <si>
    <t>GAILLARDIA 'Spintop Mriachi Rd Sky'</t>
  </si>
  <si>
    <t>GAILLARDIA 'Spintop Org Halo Imp' #</t>
  </si>
  <si>
    <t>GAILLARDIA 'Spintop Yell Touch' #</t>
  </si>
  <si>
    <t>GALIUM odoratum Sweet Woodruff</t>
  </si>
  <si>
    <t>GAZANIA krebsiana TANAGER #</t>
  </si>
  <si>
    <t>GERANIUM mag La Veta Lace #</t>
  </si>
  <si>
    <t>GEUM 'Coral Tempest' #</t>
  </si>
  <si>
    <t>GLOBULARIA stygia TINY DANCER #</t>
  </si>
  <si>
    <t>GRASS Calam x acut 'Avalanche'</t>
  </si>
  <si>
    <t>GRASS Muhlenbergia rev 'Undaunted'</t>
  </si>
  <si>
    <t>HEUCHERA 'Carnival Cinam Stick' #</t>
  </si>
  <si>
    <t>HEUCHERA 'Carnival Cocomint' #</t>
  </si>
  <si>
    <t>HEUCHERA 'Carnival Plum Crazy' #</t>
  </si>
  <si>
    <t>HEUCHERA 'Heucherette Pink'</t>
  </si>
  <si>
    <t>HEUCHERA 'Heucherette Red'</t>
  </si>
  <si>
    <t>HORSERADISH (Armoracia rust.)</t>
  </si>
  <si>
    <t>IBERIS semp 'Snowsurf Forte' #</t>
  </si>
  <si>
    <t>IBERIS 'Whistler Late'</t>
  </si>
  <si>
    <t>KNIPHOFIA uvara 'Flamenco'</t>
  </si>
  <si>
    <t>LAVANDULA ang 'Hidcote Blue'</t>
  </si>
  <si>
    <t>LAVANDULA ang 'Munstead'</t>
  </si>
  <si>
    <t>LAVANDULA ang 'Wee One' #</t>
  </si>
  <si>
    <t>LAVANDULA 'La Diva Etern Eleg' #</t>
  </si>
  <si>
    <t>LAVANDULA 'La Diva Spir PurBlue' #</t>
  </si>
  <si>
    <t>LAVANDULA 'La Diva Spir White' #</t>
  </si>
  <si>
    <t>LAVANDULA 'Layla Presto Blue'#</t>
  </si>
  <si>
    <t>LAVANDULA 'Phenomenal' #</t>
  </si>
  <si>
    <t>LAVANDULA 'Platinum Blonde' #</t>
  </si>
  <si>
    <t>LAVANDULA 'SuperBlue' #</t>
  </si>
  <si>
    <t>LAVANDULA x 'Sensational!' #</t>
  </si>
  <si>
    <t>LAVENDER 'Phenomenal' #</t>
  </si>
  <si>
    <t>LEUCANTHEMUM 'Betsy' #</t>
  </si>
  <si>
    <t>LEUCANTHEMUM 'Kilimanjaro' #</t>
  </si>
  <si>
    <t>LEUCANTHEMUM 'Real Sunbeam' #</t>
  </si>
  <si>
    <t>LEUCANTHEMUM 'Real Tiny Bubbles' #</t>
  </si>
  <si>
    <t>LEUCANTHEMUM sp 'Alaska'</t>
  </si>
  <si>
    <t>LEUCANTHEMUM sp 'Snow Lady'</t>
  </si>
  <si>
    <t>LEUCANTHEMUM sp 'Snowcap' #</t>
  </si>
  <si>
    <t>LEUCANTHEMUM 'White Lion'</t>
  </si>
  <si>
    <t>LEUCANTHEMUM x sp 'Crazy Daisy'</t>
  </si>
  <si>
    <t>LUPINUS 'Gallery Blue'</t>
  </si>
  <si>
    <t>LUPINUS 'Gallery Mix'</t>
  </si>
  <si>
    <t>LUPINUS 'Gallery Red'</t>
  </si>
  <si>
    <t>MONARDA 'Bee Mine Pink' #</t>
  </si>
  <si>
    <t>MONARDA 'Bee Mine Purple' #</t>
  </si>
  <si>
    <t>MONARDA 'Bee Mine Red' #</t>
  </si>
  <si>
    <t>MONARDA did 'Coral Reef' #</t>
  </si>
  <si>
    <t>MONARDA did 'Jacob Cline'</t>
  </si>
  <si>
    <t>MONARDA 'Fireball' #</t>
  </si>
  <si>
    <t>MONARDELLA mac 'Marian Samps' #</t>
  </si>
  <si>
    <t>NEPETA faa x 'Walkers Low'</t>
  </si>
  <si>
    <t>NEPETA 'Psfike' Little Trudy' #</t>
  </si>
  <si>
    <t>OENOTHERA berl 'Siskiyou Pink'</t>
  </si>
  <si>
    <t>ORIGANUM libanoticum #</t>
  </si>
  <si>
    <t>OSTEOSPERMUM 'Mandy' #</t>
  </si>
  <si>
    <t>PAPAVER nud 'Champgne Bubls Mix'</t>
  </si>
  <si>
    <t>PAPAVER or 'Allegro'</t>
  </si>
  <si>
    <t>PAPAVER or 'Beauty of Livermere'</t>
  </si>
  <si>
    <t>PAPAVER or 'Fruit Punch'</t>
  </si>
  <si>
    <t>PAPAVER or plena 'Red Shades'</t>
  </si>
  <si>
    <t>PAPAVER or 'Prince of Orange'</t>
  </si>
  <si>
    <t>PAPAVER or 'Queen Alexandra'</t>
  </si>
  <si>
    <t>PAPAVER or 'Royal Wedding'</t>
  </si>
  <si>
    <t>PENSTEMON caes. WAGON WHL #</t>
  </si>
  <si>
    <t>PENSTEMON 'Dakota Burgundy' #</t>
  </si>
  <si>
    <t>PENSTEMON pin 'Comp' HALF PINT #</t>
  </si>
  <si>
    <t>PENSTEMON pin 'Mersea's Yllw'</t>
  </si>
  <si>
    <t>PENSTEMON pin StepSn Suns Glow #</t>
  </si>
  <si>
    <t>PENSTEMON pinifolius</t>
  </si>
  <si>
    <t>PENSTEMON 'Rock Candy Blue' #</t>
  </si>
  <si>
    <t>PENSTEMON 'Rock Candy Coral' #</t>
  </si>
  <si>
    <t>PENSTEMON rostiflor 'Bridges' #</t>
  </si>
  <si>
    <t>PENSTEMON 'Summit Sweets Purple' #</t>
  </si>
  <si>
    <t>PENSTEMON 'Summit Sweets Ruby' #</t>
  </si>
  <si>
    <t>PENSTEMON x mex Carolyn's Hope' #</t>
  </si>
  <si>
    <t>PENSTEMON x mex 'Pike Pk Purp'#</t>
  </si>
  <si>
    <t>PENSTEMON x mex 'Red Rocks' #</t>
  </si>
  <si>
    <t>PENSTEMON x mex 'Shadow Mtn' #</t>
  </si>
  <si>
    <t>PENSTEMON x mex Windwalker #</t>
  </si>
  <si>
    <t>PEROVSKIA atriplicifolia</t>
  </si>
  <si>
    <t>PEROVSKIA 'Compact Bluesette'</t>
  </si>
  <si>
    <t>PEROVSKIA 'Little Spire'</t>
  </si>
  <si>
    <t>PHLOX 'Candy Cloud Blue' #</t>
  </si>
  <si>
    <t>PHLOX 'Candy Cloud Dark Pink' #</t>
  </si>
  <si>
    <t>PHLOX 'Candy Cloud Pink' #</t>
  </si>
  <si>
    <t>PHLOX pan 'Cover Girl' #</t>
  </si>
  <si>
    <t>PHLOX pan 'Early Cerise' #</t>
  </si>
  <si>
    <t>PHLOX pan 'Early Red' #</t>
  </si>
  <si>
    <t>PHLOX pan 'Sup Ka-Pow Coral' #</t>
  </si>
  <si>
    <t>PHLOX pan 'Sup Ka-Pow Fuchsia' #</t>
  </si>
  <si>
    <t>PHLOX pan 'Sup Ka-Pow White' #</t>
  </si>
  <si>
    <t>PHLOX sub 'Candy Stripe'</t>
  </si>
  <si>
    <t>PHLOX sub 'GoldiPhl Cherry' #</t>
  </si>
  <si>
    <t>PHLOX sub 'GoldiPhl Lav Eye'#</t>
  </si>
  <si>
    <t>PHLOX sub 'GoldiPhl Pink Imp'#</t>
  </si>
  <si>
    <t>PHLOX sub 'GoldiPhl White'#</t>
  </si>
  <si>
    <t>PHLOX sub 'Red Wing'</t>
  </si>
  <si>
    <t>PRUNELLA x webiana 'Blue Spider'</t>
  </si>
  <si>
    <t>PSEPHELLUS simpl 'Bellina Pink' #</t>
  </si>
  <si>
    <t>RUDBECKIA 'Denver Daisy' #</t>
  </si>
  <si>
    <t>RUDBECKIA fulgida 'GoldBlitz'</t>
  </si>
  <si>
    <t>SALVIA greg 'Furman's Red' #</t>
  </si>
  <si>
    <t>SALVIA greg 'Wild Thing' #</t>
  </si>
  <si>
    <t>SALVIA nem 'Blue by You' #</t>
  </si>
  <si>
    <t>SALVIA nem 'Dark Matter' #</t>
  </si>
  <si>
    <t>SALVIA nem 'Marvel Blue' #</t>
  </si>
  <si>
    <t>SALVIA nem 'Marvel Rose'  #</t>
  </si>
  <si>
    <t>SALVIA nem 'Marvel Sky Blue' #</t>
  </si>
  <si>
    <t>SALVIA nem 'May Night'</t>
  </si>
  <si>
    <t>SALVIA nem 'Midnight Purple' #</t>
  </si>
  <si>
    <t>SALVIA nem 'Noble Knight' #</t>
  </si>
  <si>
    <t>SALVIA x syl 'Little Night' #</t>
  </si>
  <si>
    <t>SAPONARIA ocymoides splendens</t>
  </si>
  <si>
    <t>SCABIOSA col 'Butterfly Blue'</t>
  </si>
  <si>
    <t>SCABIOSA col 'Flutter Dp Blue' #</t>
  </si>
  <si>
    <t>SCABIOSA col 'Flutter Rose Pnk'#</t>
  </si>
  <si>
    <t>SCABIOSA 'Vivid Violet' #</t>
  </si>
  <si>
    <t>SCROPHULARIA mac 'Rd BrdsTree'</t>
  </si>
  <si>
    <t>SCUTELLARIA suff 'Chry Skullcap'#</t>
  </si>
  <si>
    <t>SEDUM 'Dark Magic' #</t>
  </si>
  <si>
    <t>SEDUM 'Mr. Goodbud' #</t>
  </si>
  <si>
    <t>SEDUM spect 'Autumn Joy'</t>
  </si>
  <si>
    <t>SEDUM 'SunSparkler Dream Dazzler' #</t>
  </si>
  <si>
    <t>SEDUM 'SunSparkler Firecracker' #</t>
  </si>
  <si>
    <t>SEDUM 'SunSparkler Lime Zinger' #</t>
  </si>
  <si>
    <t>TANACETUM den 'Partrid Feather'#</t>
  </si>
  <si>
    <t>VERONICA liwanensis 'Turkish' #</t>
  </si>
  <si>
    <t>VERONICA long 'Skyward Bl' #</t>
  </si>
  <si>
    <t>VERONICA long 'Skyward Lilac' #</t>
  </si>
  <si>
    <t>VERONICA 'P018S' SNOWMASS #</t>
  </si>
  <si>
    <t>VERONICA 'Vernique Dark Blue' #</t>
  </si>
  <si>
    <t>VERONICA 'Vernique Raspberry' #</t>
  </si>
  <si>
    <t>VERONICA 'Waterperry Blue'</t>
  </si>
  <si>
    <t>VERONICA x 'Reavis' Crystal Riv #</t>
  </si>
  <si>
    <t>VIOLA corsica 'Corsican Violet' #</t>
  </si>
  <si>
    <t>50V PLUG VERN</t>
  </si>
  <si>
    <t>ALCEA rosea 'Spr Celeb Crimson'</t>
  </si>
  <si>
    <t>ALCEA rosea 'Spr Celeb Form Mix'</t>
  </si>
  <si>
    <t>ALCEA rosea 'Spr Celeb Purple</t>
  </si>
  <si>
    <t>ALSTROEMERIA 'Colorita Amina' #</t>
  </si>
  <si>
    <t>ALSTROEMERIA 'Colorita Ariane' #</t>
  </si>
  <si>
    <t>ALSTROEMERIA 'Colorita Claire' #</t>
  </si>
  <si>
    <t>ALSTROEMERIA 'Colorita Eliane #</t>
  </si>
  <si>
    <t>ALSTROEMERIA 'Colorita Elin Org' #</t>
  </si>
  <si>
    <t>ALSTROEMERIA 'Colorita Fabiana' #</t>
  </si>
  <si>
    <t>ALSTROEMERIA 'Colorita Kate' #</t>
  </si>
  <si>
    <t>ALSTROEMERIA 'Colorita Mulan' #</t>
  </si>
  <si>
    <t>ALSTROEMERIA 'Colorita Tamara' #</t>
  </si>
  <si>
    <t>ALSTROEMERIA 'Colorita Yentl' #</t>
  </si>
  <si>
    <t>CAMPANULA carp 'Rapido White'</t>
  </si>
  <si>
    <t>DELOSPERMA 'Alan's Apricot' #</t>
  </si>
  <si>
    <t>DELOSPERMA cong 'Gold Nugget'</t>
  </si>
  <si>
    <t>DELOSPERMA 'Red Mtn Flame' #</t>
  </si>
  <si>
    <t>DIANTHUS 'Kahori Scarlet' #</t>
  </si>
  <si>
    <t>GAZANIA lin COLO GOLD #</t>
  </si>
  <si>
    <t>HEUCHERA x brizoides 'Firefly'</t>
  </si>
  <si>
    <t>IBERIS 'Arielle Pink' #</t>
  </si>
  <si>
    <t>IBERIS semp 'Snow Cone Forte' #</t>
  </si>
  <si>
    <t>IBERIS 'Whistler White Imp'</t>
  </si>
  <si>
    <t>LAVENDER ang 'Hidcote Blue'</t>
  </si>
  <si>
    <t>LUPINUS 'Gallery Pink'</t>
  </si>
  <si>
    <t>LUPINUS 'Gallery Yellow'</t>
  </si>
  <si>
    <t>LUPINUS West Coun 'Beefeater' #</t>
  </si>
  <si>
    <t>MONARDA did 'Balmy Purple' #</t>
  </si>
  <si>
    <t>PAPAVER nud 'Spr. Fvr Mix'</t>
  </si>
  <si>
    <t>PAPAVER or 'Brilliant'</t>
  </si>
  <si>
    <t>PENSTEMON grand 'Prairie Jewel'#</t>
  </si>
  <si>
    <t>PENSTEMON 'Rock Candy Ruby' #</t>
  </si>
  <si>
    <t>PHLOX sub 'Crimson Beauty'</t>
  </si>
  <si>
    <t>PHLOX sub 'Snowflake'</t>
  </si>
  <si>
    <t>RUDBECKIA 'SnBck Grff Scrlet' #</t>
  </si>
  <si>
    <t>SAGINA sub 'Irish Moss'</t>
  </si>
  <si>
    <t>SAGINA sub 'Scotch Moss'</t>
  </si>
  <si>
    <t>SEDUM 'Prima Angelina' #</t>
  </si>
  <si>
    <t>SEDUM rup 'Rice Crk' WINTER FIRE</t>
  </si>
  <si>
    <t>SEMPERVIVUM arach tom Cobweb</t>
  </si>
  <si>
    <t>SEMPERVIVUM rubrum</t>
  </si>
  <si>
    <t>THYMUS prae 'Pseudolanguinosus'</t>
  </si>
  <si>
    <t>VINCA minor 'Bowles'</t>
  </si>
  <si>
    <t>VINCA minor 'Illumination' #</t>
  </si>
  <si>
    <t>ECHINACEA 'Sombr Fuchs Fndngo'#</t>
  </si>
  <si>
    <t>ECHINACEA 'Sombr Rosada' #</t>
  </si>
  <si>
    <t>HEUCHERA 'Carnival Black Olive' #</t>
  </si>
  <si>
    <t>HEUCHERA 'Carnival Lime Zest' #</t>
  </si>
  <si>
    <t>HEUCHERA 'Carnival Peach Parfait' #</t>
  </si>
  <si>
    <t>HEUCHERA 'Carnival Rose Granita' #</t>
  </si>
  <si>
    <t>LIMONIUM 'Salt Lake' #</t>
  </si>
  <si>
    <t>OENOTHERA missouriensis</t>
  </si>
  <si>
    <t>RUDBECKIA 'SnBck Grff Chrry' #</t>
  </si>
  <si>
    <t>VERONICA mac BLUE BLISS (Mardin)#</t>
  </si>
  <si>
    <t>AGASTACHE 'Blue Boa' #</t>
  </si>
  <si>
    <t>ALSTROEMERIA 'Colorita Ivana' #</t>
  </si>
  <si>
    <t>ALSTROEMERIA 'Colorita Katiana' #</t>
  </si>
  <si>
    <t>ALSTROEMERIA 'Inca Replay' #</t>
  </si>
  <si>
    <t>ARTEMISIA arbor 'Powis Castle'</t>
  </si>
  <si>
    <t>BUDDLEJA 'Buzz Lavender' #</t>
  </si>
  <si>
    <t>72 PLUG TRAY</t>
  </si>
  <si>
    <t>HAWORTHIA sp (Ayla's Fairy Washb)#</t>
  </si>
  <si>
    <t>LAVENDER ang 'Munstead'</t>
  </si>
  <si>
    <t>LAVENDER ang 'Wee One' #</t>
  </si>
  <si>
    <t>LEWISIA coty. 'Sunset Strain'</t>
  </si>
  <si>
    <t>PENSTEMON digit 'Husker Red'</t>
  </si>
  <si>
    <t>SEMPERVIVUM 'Cobweb' (Estonia's)#</t>
  </si>
  <si>
    <t>VERONICA pect 'Wooly' (Blue)</t>
  </si>
  <si>
    <t>AEGOPODIUM pod 'Variegatum'</t>
  </si>
  <si>
    <t>ALSTROEMERIA 'Colorita Diana' #</t>
  </si>
  <si>
    <t>DIANTHUS 'Kahori Pink' #</t>
  </si>
  <si>
    <t>ECHINACEA 'Cheyenne Spirit'</t>
  </si>
  <si>
    <t>ECHINACEA 'Pow Wow White'</t>
  </si>
  <si>
    <t>ECHINACEA 'Pow Wow Wildbry'</t>
  </si>
  <si>
    <t>100 PLUG TRAY</t>
  </si>
  <si>
    <t>LEUCANTHEMUM sp 'Slvr Princess'</t>
  </si>
  <si>
    <t>LEWISIA coty 'Sunset Glow' #</t>
  </si>
  <si>
    <t>ALSTROEMERIA 'Colorita Lisa' #</t>
  </si>
  <si>
    <t>RUDBECKIA 'SnBck Grff Caramel' #</t>
  </si>
  <si>
    <t>THYMUS cit 'Green Lemon'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</si>
</sst>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mm/dd/yy;@"/>
    <numFmt numFmtId="167" formatCode="m/d/yy;@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name val="Arial Black"/>
      <family val="2"/>
    </font>
    <font>
      <sz val="14"/>
      <color theme="1"/>
      <name val="Arial Black"/>
      <family val="2"/>
    </font>
    <font>
      <b/>
      <sz val="14"/>
      <name val="Arial Black"/>
      <family val="2"/>
    </font>
    <font>
      <u/>
      <sz val="14"/>
      <name val="Arial Black"/>
      <family val="2"/>
    </font>
    <font>
      <sz val="14"/>
      <color indexed="10"/>
      <name val="Arial Black"/>
      <family val="2"/>
    </font>
    <font>
      <b/>
      <i/>
      <sz val="14"/>
      <name val="Arial Black"/>
      <family val="2"/>
    </font>
    <font>
      <sz val="14"/>
      <color indexed="9"/>
      <name val="Arial Black"/>
      <family val="2"/>
    </font>
    <font>
      <b/>
      <sz val="14"/>
      <color theme="1"/>
      <name val="Arial Black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4"/>
      <color theme="0"/>
      <name val="Arial Black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2" applyNumberFormat="0" applyAlignment="0" applyProtection="0"/>
    <xf numFmtId="0" fontId="7" fillId="29" borderId="3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31" borderId="2" applyNumberFormat="0" applyAlignment="0" applyProtection="0"/>
    <xf numFmtId="0" fontId="15" fillId="0" borderId="7" applyNumberFormat="0" applyFill="0" applyAlignment="0" applyProtection="0"/>
    <xf numFmtId="0" fontId="16" fillId="3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33" borderId="8" applyNumberFormat="0" applyFont="0" applyAlignment="0" applyProtection="0"/>
    <xf numFmtId="0" fontId="17" fillId="28" borderId="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32" borderId="0" applyNumberFormat="0" applyBorder="0" applyAlignment="0" applyProtection="0"/>
  </cellStyleXfs>
  <cellXfs count="116">
    <xf numFmtId="0" fontId="0" fillId="0" borderId="0" xfId="0"/>
    <xf numFmtId="0" fontId="22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Continuous"/>
    </xf>
    <xf numFmtId="8" fontId="22" fillId="2" borderId="1" xfId="0" applyNumberFormat="1" applyFont="1" applyFill="1" applyBorder="1" applyAlignment="1">
      <alignment horizontal="centerContinuous"/>
    </xf>
    <xf numFmtId="44" fontId="22" fillId="2" borderId="1" xfId="30" applyFont="1" applyFill="1" applyBorder="1" applyAlignment="1">
      <alignment horizontal="centerContinuous"/>
    </xf>
    <xf numFmtId="1" fontId="22" fillId="2" borderId="1" xfId="30" applyNumberFormat="1" applyFont="1" applyFill="1" applyBorder="1" applyAlignment="1">
      <alignment horizontal="centerContinuous"/>
    </xf>
    <xf numFmtId="16" fontId="22" fillId="2" borderId="1" xfId="0" applyNumberFormat="1" applyFont="1" applyFill="1" applyBorder="1" applyAlignment="1">
      <alignment horizontal="centerContinuous"/>
    </xf>
    <xf numFmtId="164" fontId="22" fillId="2" borderId="1" xfId="28" applyNumberFormat="1" applyFont="1" applyFill="1" applyBorder="1" applyAlignment="1">
      <alignment horizontal="center"/>
    </xf>
    <xf numFmtId="0" fontId="23" fillId="0" borderId="1" xfId="0" applyFont="1" applyBorder="1"/>
    <xf numFmtId="0" fontId="23" fillId="0" borderId="1" xfId="0" applyFont="1" applyFill="1" applyBorder="1"/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right"/>
    </xf>
    <xf numFmtId="8" fontId="24" fillId="2" borderId="1" xfId="0" applyNumberFormat="1" applyFont="1" applyFill="1" applyBorder="1" applyAlignment="1">
      <alignment horizontal="centerContinuous"/>
    </xf>
    <xf numFmtId="44" fontId="24" fillId="2" borderId="1" xfId="30" applyFont="1" applyFill="1" applyBorder="1" applyAlignment="1">
      <alignment horizontal="center"/>
    </xf>
    <xf numFmtId="164" fontId="22" fillId="2" borderId="1" xfId="28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right" wrapText="1"/>
    </xf>
    <xf numFmtId="0" fontId="24" fillId="0" borderId="1" xfId="0" applyFont="1" applyBorder="1" applyAlignment="1">
      <alignment horizontal="left"/>
    </xf>
    <xf numFmtId="8" fontId="22" fillId="2" borderId="1" xfId="0" applyNumberFormat="1" applyFont="1" applyFill="1" applyBorder="1" applyAlignment="1">
      <alignment horizontal="left"/>
    </xf>
    <xf numFmtId="44" fontId="22" fillId="2" borderId="1" xfId="30" applyFont="1" applyFill="1" applyBorder="1" applyAlignment="1">
      <alignment horizontal="right" vertical="center"/>
    </xf>
    <xf numFmtId="16" fontId="22" fillId="2" borderId="1" xfId="0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2" fillId="2" borderId="1" xfId="0" applyFont="1" applyFill="1" applyBorder="1"/>
    <xf numFmtId="1" fontId="22" fillId="2" borderId="1" xfId="0" applyNumberFormat="1" applyFont="1" applyFill="1" applyBorder="1" applyAlignment="1">
      <alignment horizontal="left" vertical="center"/>
    </xf>
    <xf numFmtId="0" fontId="23" fillId="2" borderId="1" xfId="0" applyFont="1" applyFill="1" applyBorder="1"/>
    <xf numFmtId="1" fontId="22" fillId="2" borderId="1" xfId="0" applyNumberFormat="1" applyFont="1" applyFill="1" applyBorder="1" applyAlignment="1">
      <alignment horizontal="left"/>
    </xf>
    <xf numFmtId="0" fontId="22" fillId="0" borderId="1" xfId="0" applyFont="1" applyBorder="1" applyAlignment="1">
      <alignment vertical="center"/>
    </xf>
    <xf numFmtId="8" fontId="26" fillId="2" borderId="1" xfId="0" applyNumberFormat="1" applyFont="1" applyFill="1" applyBorder="1" applyAlignment="1">
      <alignment horizontal="centerContinuous"/>
    </xf>
    <xf numFmtId="1" fontId="22" fillId="2" borderId="1" xfId="30" applyNumberFormat="1" applyFont="1" applyFill="1" applyBorder="1" applyAlignment="1">
      <alignment horizontal="left"/>
    </xf>
    <xf numFmtId="14" fontId="24" fillId="0" borderId="1" xfId="0" applyNumberFormat="1" applyFont="1" applyBorder="1" applyAlignment="1">
      <alignment horizontal="center"/>
    </xf>
    <xf numFmtId="8" fontId="22" fillId="2" borderId="1" xfId="0" applyNumberFormat="1" applyFont="1" applyFill="1" applyBorder="1" applyAlignment="1">
      <alignment horizontal="center"/>
    </xf>
    <xf numFmtId="44" fontId="22" fillId="2" borderId="1" xfId="30" applyFont="1" applyFill="1" applyBorder="1" applyAlignment="1">
      <alignment horizontal="center"/>
    </xf>
    <xf numFmtId="1" fontId="22" fillId="2" borderId="1" xfId="30" applyNumberFormat="1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44" fontId="28" fillId="2" borderId="1" xfId="30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16" fontId="24" fillId="2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9" fontId="29" fillId="0" borderId="1" xfId="0" applyNumberFormat="1" applyFont="1" applyBorder="1" applyAlignment="1">
      <alignment horizontal="center"/>
    </xf>
    <xf numFmtId="16" fontId="23" fillId="2" borderId="1" xfId="0" applyNumberFormat="1" applyFont="1" applyFill="1" applyBorder="1"/>
    <xf numFmtId="164" fontId="23" fillId="2" borderId="1" xfId="28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Continuous"/>
    </xf>
    <xf numFmtId="0" fontId="24" fillId="0" borderId="1" xfId="0" applyFont="1" applyBorder="1" applyAlignment="1">
      <alignment horizontal="center" wrapText="1"/>
    </xf>
    <xf numFmtId="9" fontId="23" fillId="0" borderId="1" xfId="0" applyNumberFormat="1" applyFont="1" applyBorder="1" applyAlignment="1">
      <alignment horizontal="center" shrinkToFit="1"/>
    </xf>
    <xf numFmtId="0" fontId="23" fillId="34" borderId="1" xfId="0" applyFont="1" applyFill="1" applyBorder="1"/>
    <xf numFmtId="0" fontId="29" fillId="34" borderId="1" xfId="0" applyFont="1" applyFill="1" applyBorder="1" applyAlignment="1">
      <alignment horizontal="center"/>
    </xf>
    <xf numFmtId="0" fontId="30" fillId="34" borderId="1" xfId="0" applyFont="1" applyFill="1" applyBorder="1" applyAlignment="1">
      <alignment shrinkToFit="1"/>
    </xf>
    <xf numFmtId="0" fontId="30" fillId="34" borderId="1" xfId="0" applyFont="1" applyFill="1" applyBorder="1" applyAlignment="1">
      <alignment horizontal="center" shrinkToFit="1"/>
    </xf>
    <xf numFmtId="9" fontId="24" fillId="2" borderId="1" xfId="0" applyNumberFormat="1" applyFont="1" applyFill="1" applyBorder="1" applyAlignment="1">
      <alignment horizontal="centerContinuous"/>
    </xf>
    <xf numFmtId="9" fontId="24" fillId="2" borderId="1" xfId="0" applyNumberFormat="1" applyFont="1" applyFill="1" applyBorder="1" applyAlignment="1">
      <alignment horizontal="left"/>
    </xf>
    <xf numFmtId="9" fontId="24" fillId="2" borderId="1" xfId="0" applyNumberFormat="1" applyFont="1" applyFill="1" applyBorder="1"/>
    <xf numFmtId="9" fontId="24" fillId="0" borderId="1" xfId="0" applyNumberFormat="1" applyFont="1" applyBorder="1" applyAlignment="1">
      <alignment horizontal="center" wrapText="1"/>
    </xf>
    <xf numFmtId="9" fontId="29" fillId="0" borderId="1" xfId="0" applyNumberFormat="1" applyFont="1" applyBorder="1"/>
    <xf numFmtId="0" fontId="23" fillId="34" borderId="12" xfId="0" applyFont="1" applyFill="1" applyBorder="1"/>
    <xf numFmtId="0" fontId="24" fillId="0" borderId="11" xfId="0" applyFont="1" applyBorder="1" applyAlignment="1">
      <alignment horizontal="center" wrapText="1"/>
    </xf>
    <xf numFmtId="0" fontId="24" fillId="34" borderId="11" xfId="0" applyFont="1" applyFill="1" applyBorder="1" applyAlignment="1">
      <alignment horizontal="center" wrapText="1"/>
    </xf>
    <xf numFmtId="9" fontId="24" fillId="0" borderId="11" xfId="0" applyNumberFormat="1" applyFont="1" applyBorder="1" applyAlignment="1">
      <alignment horizontal="center" wrapText="1"/>
    </xf>
    <xf numFmtId="9" fontId="23" fillId="34" borderId="11" xfId="0" applyNumberFormat="1" applyFont="1" applyFill="1" applyBorder="1" applyAlignment="1">
      <alignment horizontal="center" shrinkToFit="1"/>
    </xf>
    <xf numFmtId="0" fontId="23" fillId="0" borderId="11" xfId="0" applyFont="1" applyBorder="1"/>
    <xf numFmtId="0" fontId="23" fillId="0" borderId="11" xfId="0" applyFont="1" applyFill="1" applyBorder="1"/>
    <xf numFmtId="0" fontId="29" fillId="0" borderId="13" xfId="0" applyFont="1" applyBorder="1" applyAlignment="1">
      <alignment horizontal="left" wrapText="1" shrinkToFit="1"/>
    </xf>
    <xf numFmtId="0" fontId="31" fillId="0" borderId="14" xfId="0" applyFont="1" applyBorder="1" applyAlignment="1">
      <alignment horizontal="left" shrinkToFit="1"/>
    </xf>
    <xf numFmtId="0" fontId="23" fillId="34" borderId="18" xfId="0" applyFont="1" applyFill="1" applyBorder="1" applyAlignment="1">
      <alignment shrinkToFit="1"/>
    </xf>
    <xf numFmtId="0" fontId="30" fillId="34" borderId="20" xfId="0" applyFont="1" applyFill="1" applyBorder="1" applyAlignment="1">
      <alignment horizontal="center" shrinkToFit="1"/>
    </xf>
    <xf numFmtId="0" fontId="23" fillId="0" borderId="1" xfId="0" applyFont="1" applyBorder="1"/>
    <xf numFmtId="0" fontId="30" fillId="34" borderId="1" xfId="0" applyFont="1" applyFill="1" applyBorder="1"/>
    <xf numFmtId="9" fontId="31" fillId="0" borderId="21" xfId="0" applyNumberFormat="1" applyFont="1" applyBorder="1" applyAlignment="1">
      <alignment horizontal="center" shrinkToFit="1"/>
    </xf>
    <xf numFmtId="9" fontId="30" fillId="34" borderId="16" xfId="0" applyNumberFormat="1" applyFont="1" applyFill="1" applyBorder="1" applyAlignment="1">
      <alignment horizontal="center" shrinkToFit="1"/>
    </xf>
    <xf numFmtId="0" fontId="30" fillId="34" borderId="17" xfId="0" applyFont="1" applyFill="1" applyBorder="1" applyAlignment="1">
      <alignment horizontal="center" shrinkToFit="1"/>
    </xf>
    <xf numFmtId="0" fontId="30" fillId="34" borderId="17" xfId="0" applyFont="1" applyFill="1" applyBorder="1"/>
    <xf numFmtId="0" fontId="30" fillId="34" borderId="15" xfId="0" applyFont="1" applyFill="1" applyBorder="1" applyAlignment="1">
      <alignment horizontal="center" shrinkToFit="1"/>
    </xf>
    <xf numFmtId="0" fontId="30" fillId="34" borderId="22" xfId="0" applyFont="1" applyFill="1" applyBorder="1"/>
    <xf numFmtId="0" fontId="30" fillId="34" borderId="19" xfId="0" applyFont="1" applyFill="1" applyBorder="1" applyAlignment="1">
      <alignment horizontal="center" shrinkToFit="1"/>
    </xf>
    <xf numFmtId="0" fontId="30" fillId="34" borderId="20" xfId="0" applyFont="1" applyFill="1" applyBorder="1"/>
    <xf numFmtId="0" fontId="30" fillId="34" borderId="23" xfId="0" applyFont="1" applyFill="1" applyBorder="1"/>
    <xf numFmtId="166" fontId="32" fillId="0" borderId="1" xfId="0" applyNumberFormat="1" applyFont="1" applyBorder="1" applyAlignment="1">
      <alignment horizontal="center"/>
    </xf>
    <xf numFmtId="0" fontId="31" fillId="0" borderId="24" xfId="0" applyFont="1" applyBorder="1" applyAlignment="1">
      <alignment horizontal="center" wrapText="1"/>
    </xf>
    <xf numFmtId="0" fontId="23" fillId="0" borderId="12" xfId="0" applyFont="1" applyBorder="1"/>
    <xf numFmtId="0" fontId="23" fillId="0" borderId="17" xfId="0" applyFont="1" applyBorder="1"/>
    <xf numFmtId="0" fontId="23" fillId="0" borderId="1" xfId="0" applyFont="1" applyBorder="1"/>
    <xf numFmtId="0" fontId="30" fillId="34" borderId="16" xfId="0" applyFont="1" applyFill="1" applyBorder="1" applyAlignment="1">
      <alignment shrinkToFit="1"/>
    </xf>
    <xf numFmtId="0" fontId="30" fillId="34" borderId="12" xfId="0" applyFont="1" applyFill="1" applyBorder="1" applyAlignment="1">
      <alignment horizontal="center" shrinkToFit="1"/>
    </xf>
    <xf numFmtId="9" fontId="29" fillId="0" borderId="17" xfId="0" applyNumberFormat="1" applyFont="1" applyBorder="1"/>
    <xf numFmtId="9" fontId="30" fillId="34" borderId="1" xfId="0" applyNumberFormat="1" applyFont="1" applyFill="1" applyBorder="1" applyAlignment="1">
      <alignment horizontal="center" shrinkToFit="1"/>
    </xf>
    <xf numFmtId="0" fontId="30" fillId="34" borderId="25" xfId="0" applyFont="1" applyFill="1" applyBorder="1" applyAlignment="1">
      <alignment horizontal="center" shrinkToFit="1"/>
    </xf>
    <xf numFmtId="0" fontId="30" fillId="34" borderId="13" xfId="0" applyFont="1" applyFill="1" applyBorder="1" applyAlignment="1">
      <alignment horizontal="center" shrinkToFit="1"/>
    </xf>
    <xf numFmtId="0" fontId="30" fillId="34" borderId="26" xfId="0" applyFont="1" applyFill="1" applyBorder="1" applyAlignment="1">
      <alignment horizontal="center" shrinkToFit="1"/>
    </xf>
    <xf numFmtId="0" fontId="30" fillId="34" borderId="26" xfId="0" applyFont="1" applyFill="1" applyBorder="1"/>
    <xf numFmtId="0" fontId="30" fillId="34" borderId="27" xfId="0" applyFont="1" applyFill="1" applyBorder="1"/>
    <xf numFmtId="0" fontId="27" fillId="2" borderId="1" xfId="0" applyFont="1" applyFill="1" applyBorder="1" applyAlignment="1">
      <alignment horizontal="center"/>
    </xf>
    <xf numFmtId="0" fontId="22" fillId="0" borderId="1" xfId="0" applyFont="1" applyBorder="1"/>
    <xf numFmtId="167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3" fillId="0" borderId="1" xfId="0" applyFont="1" applyBorder="1"/>
    <xf numFmtId="0" fontId="22" fillId="0" borderId="1" xfId="0" applyFont="1" applyBorder="1" applyAlignment="1">
      <alignment horizontal="center"/>
    </xf>
    <xf numFmtId="0" fontId="25" fillId="2" borderId="1" xfId="38" applyFont="1" applyFill="1" applyBorder="1" applyAlignment="1" applyProtection="1">
      <alignment horizontal="center"/>
    </xf>
    <xf numFmtId="166" fontId="22" fillId="2" borderId="1" xfId="30" applyNumberFormat="1" applyFont="1" applyFill="1" applyBorder="1" applyAlignment="1">
      <alignment horizontal="left"/>
    </xf>
    <xf numFmtId="166" fontId="22" fillId="0" borderId="1" xfId="0" applyNumberFormat="1" applyFont="1" applyBorder="1" applyAlignment="1">
      <alignment horizontal="left"/>
    </xf>
    <xf numFmtId="165" fontId="22" fillId="2" borderId="1" xfId="0" applyNumberFormat="1" applyFont="1" applyFill="1" applyBorder="1" applyAlignment="1">
      <alignment horizontal="left"/>
    </xf>
    <xf numFmtId="14" fontId="24" fillId="2" borderId="1" xfId="0" applyNumberFormat="1" applyFont="1" applyFill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44" fontId="24" fillId="2" borderId="1" xfId="30" applyFont="1" applyFill="1" applyBorder="1" applyAlignment="1">
      <alignment horizontal="left" vertical="top"/>
    </xf>
    <xf numFmtId="0" fontId="24" fillId="0" borderId="1" xfId="46" applyFont="1" applyBorder="1" applyAlignment="1">
      <alignment horizontal="center" vertical="center" wrapText="1"/>
    </xf>
    <xf numFmtId="0" fontId="24" fillId="0" borderId="11" xfId="46" applyFont="1" applyBorder="1" applyAlignment="1">
      <alignment horizontal="center" vertical="center" wrapText="1"/>
    </xf>
    <xf numFmtId="0" fontId="24" fillId="2" borderId="1" xfId="0" applyFont="1" applyFill="1" applyBorder="1"/>
    <xf numFmtId="44" fontId="24" fillId="2" borderId="11" xfId="30" applyFont="1" applyFill="1" applyBorder="1" applyAlignment="1">
      <alignment horizontal="center" vertical="top"/>
    </xf>
    <xf numFmtId="0" fontId="26" fillId="0" borderId="1" xfId="0" applyFont="1" applyBorder="1"/>
    <xf numFmtId="44" fontId="24" fillId="2" borderId="1" xfId="30" applyFont="1" applyFill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7" fillId="2" borderId="1" xfId="0" applyFont="1" applyFill="1" applyBorder="1" applyAlignment="1">
      <alignment horizontal="center" wrapText="1"/>
    </xf>
    <xf numFmtId="9" fontId="29" fillId="34" borderId="1" xfId="0" applyNumberFormat="1" applyFont="1" applyFill="1" applyBorder="1" applyAlignment="1">
      <alignment horizontal="center"/>
    </xf>
  </cellXfs>
  <cellStyles count="7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64"/>
    <cellStyle name="60% - Accent2" xfId="14" builtinId="36" customBuiltin="1"/>
    <cellStyle name="60% - Accent2 2" xfId="65"/>
    <cellStyle name="60% - Accent3" xfId="15" builtinId="40" customBuiltin="1"/>
    <cellStyle name="60% - Accent3 2" xfId="66"/>
    <cellStyle name="60% - Accent4" xfId="16" builtinId="44" customBuiltin="1"/>
    <cellStyle name="60% - Accent4 2" xfId="67"/>
    <cellStyle name="60% - Accent5" xfId="17" builtinId="48" customBuiltin="1"/>
    <cellStyle name="60% - Accent5 2" xfId="68"/>
    <cellStyle name="60% - Accent6" xfId="18" builtinId="52" customBuiltin="1"/>
    <cellStyle name="60% - Accent6 2" xfId="69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urrency" xfId="30" builtinId="4"/>
    <cellStyle name="Currency 2" xfId="3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" xfId="38" builtinId="8"/>
    <cellStyle name="Hyperlink 2" xfId="39"/>
    <cellStyle name="Input" xfId="40" builtinId="20" customBuiltin="1"/>
    <cellStyle name="Linked Cell" xfId="41" builtinId="24" customBuiltin="1"/>
    <cellStyle name="Neutral" xfId="42" builtinId="28" customBuiltin="1"/>
    <cellStyle name="Neutral 2" xfId="70"/>
    <cellStyle name="Normal" xfId="0" builtinId="0"/>
    <cellStyle name="Normal 10" xfId="43"/>
    <cellStyle name="Normal 11" xfId="44"/>
    <cellStyle name="Normal 12" xfId="45"/>
    <cellStyle name="Normal 2" xfId="46"/>
    <cellStyle name="Normal 3" xfId="47"/>
    <cellStyle name="Normal 3 2" xfId="48"/>
    <cellStyle name="Normal 4" xfId="49"/>
    <cellStyle name="Normal 5" xfId="50"/>
    <cellStyle name="Normal 6" xfId="51"/>
    <cellStyle name="Normal 7" xfId="52"/>
    <cellStyle name="Normal 8" xfId="53"/>
    <cellStyle name="Normal 9" xfId="54"/>
    <cellStyle name="Note" xfId="55" builtinId="10" customBuiltin="1"/>
    <cellStyle name="Output" xfId="56" builtinId="21" customBuiltin="1"/>
    <cellStyle name="Percent 2" xfId="57"/>
    <cellStyle name="Standaard 2" xfId="58"/>
    <cellStyle name="Standaard 2 2" xfId="59"/>
    <cellStyle name="Title" xfId="63" builtinId="15" customBuiltin="1"/>
    <cellStyle name="Title 2" xfId="60"/>
    <cellStyle name="Total" xfId="61" builtinId="25" customBuiltin="1"/>
    <cellStyle name="Warning Text" xfId="62" builtinId="11" customBuiltin="1"/>
  </cellStyles>
  <dxfs count="0"/>
  <tableStyles count="0" defaultTableStyle="TableStyleMedium2" defaultPivotStyle="PivotStyleLight16"/>
  <colors>
    <mruColors>
      <color rgb="FFE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devroo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05"/>
  <sheetViews>
    <sheetView tabSelected="1" zoomScale="65" zoomScaleNormal="65" workbookViewId="0">
      <selection activeCell="E32" sqref="E32"/>
    </sheetView>
  </sheetViews>
  <sheetFormatPr defaultRowHeight="22.5" x14ac:dyDescent="0.45"/>
  <cols>
    <col min="1" max="1" width="16.85546875" style="8" customWidth="1"/>
    <col min="2" max="2" width="51.42578125" style="8" customWidth="1"/>
    <col min="3" max="3" width="22.5703125" style="41" customWidth="1"/>
    <col min="4" max="4" width="10" style="56" customWidth="1"/>
    <col min="5" max="7" width="12.28515625" style="8" bestFit="1" customWidth="1"/>
    <col min="8" max="8" width="11.5703125" style="8" customWidth="1"/>
    <col min="9" max="9" width="12.140625" style="8" customWidth="1"/>
    <col min="10" max="10" width="12.42578125" style="8" customWidth="1"/>
    <col min="11" max="11" width="14" style="8" customWidth="1"/>
    <col min="12" max="12" width="11.7109375" style="8" customWidth="1"/>
    <col min="13" max="13" width="16" style="8" customWidth="1"/>
    <col min="14" max="14" width="12.42578125" style="8" customWidth="1"/>
    <col min="15" max="16" width="13.42578125" style="8" customWidth="1"/>
    <col min="17" max="22" width="12.28515625" style="8" bestFit="1" customWidth="1"/>
    <col min="23" max="23" width="11.85546875" style="8" bestFit="1" customWidth="1"/>
    <col min="24" max="25" width="12.28515625" style="8" bestFit="1" customWidth="1"/>
    <col min="26" max="26" width="12.42578125" style="8" bestFit="1" customWidth="1"/>
    <col min="27" max="32" width="12.28515625" style="8" bestFit="1" customWidth="1"/>
    <col min="33" max="33" width="14.42578125" style="9" customWidth="1"/>
    <col min="34" max="34" width="12.28515625" style="8" customWidth="1"/>
    <col min="35" max="35" width="12.28515625" style="68" customWidth="1"/>
    <col min="36" max="36" width="10.7109375" style="8" customWidth="1"/>
    <col min="37" max="16384" width="9.140625" style="8"/>
  </cols>
  <sheetData>
    <row r="1" spans="1:16" x14ac:dyDescent="0.45">
      <c r="A1" s="1"/>
      <c r="B1" s="2"/>
      <c r="C1" s="1"/>
      <c r="D1" s="52"/>
      <c r="E1" s="1"/>
      <c r="F1" s="1"/>
      <c r="G1" s="3"/>
      <c r="H1" s="4"/>
      <c r="I1" s="5"/>
      <c r="J1" s="6"/>
      <c r="K1" s="6"/>
      <c r="L1" s="6"/>
      <c r="M1" s="6"/>
      <c r="N1" s="6"/>
      <c r="O1" s="6"/>
      <c r="P1" s="7"/>
    </row>
    <row r="2" spans="1:16" x14ac:dyDescent="0.45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6" x14ac:dyDescent="0.45">
      <c r="A3" s="96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6" x14ac:dyDescent="0.45">
      <c r="A4" s="96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spans="1:16" x14ac:dyDescent="0.45">
      <c r="A5" s="96" t="s">
        <v>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6" x14ac:dyDescent="0.45">
      <c r="A6" s="98" t="s">
        <v>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</row>
    <row r="7" spans="1:16" x14ac:dyDescent="0.45">
      <c r="A7" s="99" t="s">
        <v>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x14ac:dyDescent="0.45">
      <c r="A8" s="96" t="s">
        <v>233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1:16" x14ac:dyDescent="0.45">
      <c r="A9" s="10" t="s">
        <v>6</v>
      </c>
      <c r="B9" s="11" t="s">
        <v>6</v>
      </c>
      <c r="C9" s="12"/>
      <c r="D9" s="52"/>
      <c r="E9" s="12"/>
      <c r="F9" s="12"/>
      <c r="G9" s="11"/>
      <c r="H9" s="11"/>
      <c r="I9" s="13"/>
      <c r="J9" s="13"/>
      <c r="K9" s="13"/>
      <c r="L9" s="13"/>
      <c r="M9" s="13"/>
      <c r="N9" s="13"/>
      <c r="O9" s="13"/>
      <c r="P9" s="13"/>
    </row>
    <row r="10" spans="1:16" x14ac:dyDescent="0.45">
      <c r="A10" s="14" t="s">
        <v>35</v>
      </c>
      <c r="B10" s="11" t="s">
        <v>7</v>
      </c>
      <c r="C10" s="12"/>
      <c r="D10" s="52"/>
      <c r="E10" s="12"/>
      <c r="F10" s="12"/>
      <c r="G10" s="15"/>
      <c r="H10" s="16" t="s">
        <v>8</v>
      </c>
      <c r="I10" s="100"/>
      <c r="J10" s="101"/>
      <c r="K10" s="6"/>
      <c r="L10" s="6"/>
      <c r="M10" s="6"/>
      <c r="N10" s="6"/>
      <c r="O10" s="6"/>
      <c r="P10" s="17"/>
    </row>
    <row r="11" spans="1:16" ht="42" customHeight="1" x14ac:dyDescent="0.45">
      <c r="A11" s="18" t="s">
        <v>33</v>
      </c>
      <c r="B11" s="19"/>
      <c r="C11" s="12"/>
      <c r="D11" s="53"/>
      <c r="E11" s="1"/>
      <c r="F11" s="1"/>
      <c r="G11" s="20"/>
      <c r="H11" s="21" t="s">
        <v>9</v>
      </c>
      <c r="I11" s="102" t="s">
        <v>6</v>
      </c>
      <c r="J11" s="94"/>
      <c r="K11" s="22"/>
      <c r="L11" s="22"/>
      <c r="M11" s="22"/>
      <c r="N11" s="22"/>
      <c r="O11" s="22"/>
      <c r="P11" s="7"/>
    </row>
    <row r="12" spans="1:16" ht="30" customHeight="1" x14ac:dyDescent="0.45">
      <c r="A12" s="14" t="s">
        <v>10</v>
      </c>
      <c r="B12" s="23"/>
      <c r="C12" s="1"/>
      <c r="D12" s="53"/>
      <c r="E12" s="1"/>
      <c r="F12" s="1"/>
      <c r="G12" s="20"/>
      <c r="H12" s="25"/>
      <c r="I12" s="26" t="s">
        <v>11</v>
      </c>
      <c r="J12" s="22"/>
      <c r="K12" s="22"/>
      <c r="L12" s="22"/>
      <c r="M12" s="22"/>
      <c r="N12" s="22"/>
      <c r="O12" s="22"/>
      <c r="P12" s="7"/>
    </row>
    <row r="13" spans="1:16" x14ac:dyDescent="0.45">
      <c r="A13" s="14" t="s">
        <v>12</v>
      </c>
      <c r="B13" s="23"/>
      <c r="C13" s="1"/>
      <c r="D13" s="53"/>
      <c r="E13" s="1"/>
      <c r="F13" s="1"/>
      <c r="G13" s="3"/>
      <c r="H13" s="4"/>
      <c r="I13" s="103"/>
      <c r="J13" s="104"/>
      <c r="K13" s="27"/>
      <c r="L13" s="27"/>
      <c r="M13" s="27"/>
      <c r="N13" s="27"/>
      <c r="O13" s="27"/>
      <c r="P13" s="7"/>
    </row>
    <row r="14" spans="1:16" ht="32.25" customHeight="1" x14ac:dyDescent="0.45">
      <c r="A14" s="14" t="s">
        <v>13</v>
      </c>
      <c r="B14" s="24" t="s">
        <v>14</v>
      </c>
      <c r="C14" s="12"/>
      <c r="D14" s="53"/>
      <c r="E14" s="12" t="s">
        <v>15</v>
      </c>
      <c r="F14" s="12"/>
      <c r="G14" s="96"/>
      <c r="H14" s="98"/>
      <c r="I14" s="28" t="s">
        <v>16</v>
      </c>
      <c r="J14" s="22"/>
      <c r="K14" s="22"/>
      <c r="L14" s="22"/>
      <c r="M14" s="22"/>
      <c r="N14" s="22"/>
      <c r="O14" s="22"/>
      <c r="P14" s="7"/>
    </row>
    <row r="15" spans="1:16" ht="49.5" customHeight="1" x14ac:dyDescent="0.45">
      <c r="A15" s="18" t="s">
        <v>17</v>
      </c>
      <c r="B15" s="23"/>
      <c r="C15" s="1"/>
      <c r="D15" s="53"/>
      <c r="E15" s="1"/>
      <c r="F15" s="1"/>
      <c r="G15" s="3"/>
      <c r="H15" s="4"/>
      <c r="I15" s="29" t="s">
        <v>18</v>
      </c>
      <c r="J15" s="22"/>
      <c r="K15" s="22"/>
      <c r="L15" s="22"/>
      <c r="M15" s="22"/>
      <c r="N15" s="22"/>
      <c r="O15" s="22"/>
      <c r="P15" s="7"/>
    </row>
    <row r="16" spans="1:16" ht="29.25" customHeight="1" x14ac:dyDescent="0.45">
      <c r="A16" s="14" t="s">
        <v>19</v>
      </c>
      <c r="B16" s="23"/>
      <c r="C16" s="1"/>
      <c r="D16" s="53"/>
      <c r="E16" s="1"/>
      <c r="F16" s="1"/>
      <c r="G16" s="3"/>
      <c r="H16" s="4"/>
      <c r="I16" s="26" t="s">
        <v>20</v>
      </c>
      <c r="J16" s="22"/>
      <c r="K16" s="22"/>
      <c r="L16" s="22"/>
      <c r="M16" s="22"/>
      <c r="N16" s="22"/>
      <c r="O16" s="22"/>
      <c r="P16" s="7"/>
    </row>
    <row r="17" spans="1:37" ht="32.25" customHeight="1" x14ac:dyDescent="0.45">
      <c r="A17" s="14" t="s">
        <v>21</v>
      </c>
      <c r="B17" s="23"/>
      <c r="C17" s="1"/>
      <c r="D17" s="53"/>
      <c r="E17" s="1"/>
      <c r="F17" s="1"/>
      <c r="G17" s="30"/>
      <c r="H17" s="4"/>
      <c r="I17" s="28"/>
      <c r="J17" s="22"/>
      <c r="K17" s="22"/>
      <c r="L17" s="22"/>
      <c r="M17" s="22"/>
      <c r="N17" s="22"/>
      <c r="O17" s="22"/>
      <c r="P17" s="7"/>
    </row>
    <row r="18" spans="1:37" ht="31.5" customHeight="1" x14ac:dyDescent="0.45">
      <c r="A18" s="14" t="s">
        <v>22</v>
      </c>
      <c r="B18" s="23"/>
      <c r="C18" s="1"/>
      <c r="D18" s="53"/>
      <c r="E18" s="1"/>
      <c r="F18" s="1"/>
      <c r="G18" s="3"/>
      <c r="H18" s="4"/>
      <c r="I18" s="31" t="s">
        <v>23</v>
      </c>
      <c r="J18" s="22"/>
      <c r="K18" s="22"/>
      <c r="L18" s="19" t="s">
        <v>24</v>
      </c>
      <c r="M18" s="19"/>
      <c r="N18" s="22"/>
      <c r="O18" s="22"/>
      <c r="P18" s="32"/>
    </row>
    <row r="19" spans="1:37" x14ac:dyDescent="0.45">
      <c r="A19" s="1"/>
      <c r="B19" s="25"/>
      <c r="C19" s="1"/>
      <c r="D19" s="54"/>
      <c r="E19" s="1"/>
      <c r="F19" s="1"/>
      <c r="G19" s="33"/>
      <c r="H19" s="34"/>
      <c r="I19" s="35"/>
      <c r="J19" s="22"/>
      <c r="K19" s="22"/>
      <c r="L19" s="22"/>
      <c r="M19" s="22"/>
      <c r="N19" s="22"/>
      <c r="O19" s="22"/>
      <c r="P19" s="7"/>
    </row>
    <row r="20" spans="1:37" x14ac:dyDescent="0.45">
      <c r="A20" s="36" t="s">
        <v>6</v>
      </c>
      <c r="B20" s="93" t="s">
        <v>59</v>
      </c>
      <c r="C20" s="93"/>
      <c r="D20" s="93"/>
      <c r="E20" s="94"/>
      <c r="F20" s="94"/>
      <c r="G20" s="94"/>
      <c r="H20" s="37"/>
      <c r="I20" s="38" t="s">
        <v>25</v>
      </c>
      <c r="J20" s="39" t="s">
        <v>36</v>
      </c>
      <c r="K20" s="95">
        <v>46230</v>
      </c>
      <c r="L20" s="95"/>
      <c r="M20" s="95"/>
      <c r="N20" s="95"/>
      <c r="O20" s="95"/>
      <c r="P20" s="79">
        <f ca="1">TODAY()</f>
        <v>46230</v>
      </c>
    </row>
    <row r="21" spans="1:37" x14ac:dyDescent="0.45">
      <c r="A21" s="10"/>
      <c r="B21" s="93" t="s">
        <v>67</v>
      </c>
      <c r="C21" s="93"/>
      <c r="D21" s="93"/>
      <c r="E21" s="94"/>
      <c r="F21" s="94"/>
      <c r="G21" s="94"/>
      <c r="H21" s="37"/>
      <c r="I21" s="31" t="s">
        <v>26</v>
      </c>
      <c r="J21" s="22"/>
      <c r="K21" s="22"/>
      <c r="L21" s="22"/>
      <c r="M21" s="22"/>
      <c r="N21" s="22"/>
      <c r="O21" s="22"/>
      <c r="P21" s="7"/>
    </row>
    <row r="22" spans="1:37" x14ac:dyDescent="0.45">
      <c r="A22" s="10"/>
      <c r="B22" s="93" t="s">
        <v>27</v>
      </c>
      <c r="C22" s="93"/>
      <c r="D22" s="93"/>
      <c r="E22" s="94"/>
      <c r="F22" s="94"/>
      <c r="G22" s="94"/>
      <c r="H22" s="37"/>
      <c r="I22" s="31" t="s">
        <v>28</v>
      </c>
      <c r="J22" s="22"/>
      <c r="K22" s="22"/>
      <c r="L22" s="22"/>
      <c r="M22" s="22"/>
      <c r="N22" s="22"/>
      <c r="O22" s="22"/>
      <c r="P22" s="7"/>
    </row>
    <row r="23" spans="1:37" x14ac:dyDescent="0.45">
      <c r="A23" s="36"/>
      <c r="B23" s="93"/>
      <c r="C23" s="93"/>
      <c r="D23" s="93"/>
      <c r="E23" s="111"/>
      <c r="F23" s="111"/>
      <c r="G23" s="111"/>
      <c r="H23" s="112" t="s">
        <v>29</v>
      </c>
      <c r="I23" s="113"/>
      <c r="J23" s="113"/>
      <c r="K23" s="113"/>
      <c r="L23" s="113"/>
      <c r="M23" s="113"/>
      <c r="N23" s="113"/>
      <c r="O23" s="113"/>
      <c r="P23" s="113"/>
      <c r="V23" s="40"/>
      <c r="W23" s="41"/>
      <c r="X23" s="41"/>
      <c r="Y23" s="41"/>
    </row>
    <row r="24" spans="1:37" x14ac:dyDescent="0.45">
      <c r="A24" s="114" t="s">
        <v>30</v>
      </c>
      <c r="B24" s="105"/>
      <c r="C24" s="105"/>
      <c r="D24" s="105"/>
      <c r="E24" s="105"/>
      <c r="F24" s="105"/>
      <c r="G24" s="105"/>
      <c r="H24" s="115"/>
      <c r="I24" s="115"/>
      <c r="J24" s="115"/>
      <c r="K24" s="115"/>
      <c r="L24" s="115"/>
      <c r="M24" s="115"/>
      <c r="N24" s="115"/>
      <c r="O24" s="115"/>
      <c r="P24" s="115"/>
    </row>
    <row r="25" spans="1:37" x14ac:dyDescent="0.45">
      <c r="A25" s="93" t="s">
        <v>31</v>
      </c>
      <c r="B25" s="105"/>
      <c r="C25" s="105"/>
      <c r="D25" s="105"/>
      <c r="E25" s="105"/>
      <c r="F25" s="105"/>
      <c r="G25" s="105"/>
      <c r="H25" s="42"/>
      <c r="I25" s="40"/>
      <c r="J25" s="41"/>
      <c r="K25" s="41"/>
      <c r="L25" s="41"/>
      <c r="M25" s="41"/>
      <c r="N25" s="41"/>
      <c r="O25" s="43"/>
      <c r="P25" s="44"/>
    </row>
    <row r="26" spans="1:37" ht="8.25" customHeight="1" x14ac:dyDescent="0.45">
      <c r="A26" s="93"/>
      <c r="B26" s="98"/>
      <c r="C26" s="98"/>
      <c r="D26" s="98"/>
      <c r="E26" s="98"/>
      <c r="F26" s="98"/>
      <c r="G26" s="98"/>
      <c r="H26" s="106"/>
      <c r="I26" s="106"/>
      <c r="J26" s="106"/>
      <c r="K26" s="106"/>
      <c r="L26" s="106"/>
      <c r="M26" s="106"/>
      <c r="N26" s="106"/>
      <c r="O26" s="106"/>
      <c r="P26" s="106"/>
    </row>
    <row r="27" spans="1:37" ht="25.5" customHeight="1" x14ac:dyDescent="0.45">
      <c r="A27" s="45"/>
      <c r="B27" s="49"/>
      <c r="C27" s="107"/>
      <c r="D27" s="55"/>
      <c r="E27" s="46"/>
      <c r="F27" s="46"/>
      <c r="G27" s="47"/>
      <c r="H27" s="109"/>
      <c r="I27" s="109"/>
      <c r="J27" s="109"/>
      <c r="K27" s="109"/>
      <c r="L27" s="109"/>
      <c r="M27" s="109"/>
      <c r="N27" s="109"/>
      <c r="O27" s="109"/>
      <c r="P27" s="109"/>
    </row>
    <row r="28" spans="1:37" ht="21.6" customHeight="1" thickBot="1" x14ac:dyDescent="0.5">
      <c r="A28" s="58"/>
      <c r="B28" s="59"/>
      <c r="C28" s="108"/>
      <c r="D28" s="60"/>
      <c r="E28" s="58"/>
      <c r="F28" s="58"/>
      <c r="G28" s="61"/>
      <c r="H28" s="110"/>
      <c r="I28" s="110"/>
      <c r="J28" s="110"/>
      <c r="K28" s="110"/>
      <c r="L28" s="110"/>
      <c r="M28" s="110"/>
      <c r="N28" s="110"/>
      <c r="O28" s="110"/>
      <c r="P28" s="110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3"/>
      <c r="AH28" s="62"/>
      <c r="AI28" s="62"/>
    </row>
    <row r="29" spans="1:37" s="48" customFormat="1" ht="42" customHeight="1" thickBot="1" x14ac:dyDescent="0.5">
      <c r="A29" s="64" t="s">
        <v>75</v>
      </c>
      <c r="B29" s="65" t="s">
        <v>58</v>
      </c>
      <c r="C29" s="65" t="s">
        <v>49</v>
      </c>
      <c r="D29" s="70" t="s">
        <v>51</v>
      </c>
      <c r="E29" s="80" t="str">
        <f>"Week "&amp;WEEKNUM($K$20)&amp;" "&amp;TEXT($K$20,"m/dd/yy")</f>
        <v>Week 31 7/27/26</v>
      </c>
      <c r="F29" s="80" t="str">
        <f>"Week "&amp;WEEKNUM($K$20+7)&amp;" "&amp;TEXT($K$20+7,"m/dd/yy")</f>
        <v>Week 32 8/03/26</v>
      </c>
      <c r="G29" s="80" t="str">
        <f>"Week "&amp;WEEKNUM($K$20+14)&amp;" "&amp;TEXT($K$20+14,"m/dd/yy")</f>
        <v>Week 33 8/10/26</v>
      </c>
      <c r="H29" s="80" t="str">
        <f>"Week "&amp;WEEKNUM($K$20+21)&amp;" "&amp;TEXT($K$20+21,"m/dd/yy")</f>
        <v>Week 34 8/17/26</v>
      </c>
      <c r="I29" s="80" t="str">
        <f>"Week "&amp;WEEKNUM($K$20+28)&amp;" "&amp;TEXT($K$20+28,"m/dd/yy")</f>
        <v>Week 35 8/24/26</v>
      </c>
      <c r="J29" s="80" t="str">
        <f>"Week "&amp;WEEKNUM($K$20+35)&amp;" "&amp;TEXT($K$20+35,"m/dd/yy")</f>
        <v>Week 36 8/31/26</v>
      </c>
      <c r="K29" s="80" t="str">
        <f>"Week "&amp;WEEKNUM($K$20+42)&amp;" "&amp;TEXT($K$20+42,"m/dd/yy")</f>
        <v>Week 37 9/07/26</v>
      </c>
      <c r="L29" s="80" t="str">
        <f>"Week "&amp;WEEKNUM($K$20+49)&amp;" "&amp;TEXT($K$20+49,"m/dd/yy")</f>
        <v>Week 38 9/14/26</v>
      </c>
      <c r="M29" s="80" t="str">
        <f>"Week "&amp;WEEKNUM($K$20+56)&amp;" "&amp;TEXT($K$20+56,"m/dd/yy")</f>
        <v>Week 39 9/21/26</v>
      </c>
      <c r="N29" s="80" t="str">
        <f>"Week "&amp;WEEKNUM($K$20+63)&amp;" "&amp;TEXT($K$20+63,"m/dd/yy")</f>
        <v>Week 40 9/28/26</v>
      </c>
      <c r="O29" s="80" t="str">
        <f>"Week "&amp;WEEKNUM($K$20+70)&amp;" "&amp;TEXT($K$20+70,"m/dd/yy")</f>
        <v>Week 41 10/05/26</v>
      </c>
      <c r="P29" s="80" t="str">
        <f>"Week "&amp;WEEKNUM($K$20+77)&amp;" "&amp;TEXT($K$20+77,"m/dd/yy")</f>
        <v>Week 42 10/12/26</v>
      </c>
      <c r="Q29" s="80" t="str">
        <f>"Week "&amp;WEEKNUM($K$20+84)&amp;" "&amp;TEXT($K$20+84,"m/dd/yy")</f>
        <v>Week 43 10/19/26</v>
      </c>
      <c r="R29" s="80" t="str">
        <f>"Week "&amp;WEEKNUM($K$20+91)&amp;" "&amp;TEXT($K$20+91,"m/dd/yy")</f>
        <v>Week 44 10/26/26</v>
      </c>
      <c r="S29" s="80" t="str">
        <f>"Week "&amp;WEEKNUM($K$20+98)&amp;" "&amp;TEXT($K$20+98,"m/dd/yy")</f>
        <v>Week 45 11/02/26</v>
      </c>
      <c r="T29" s="80" t="str">
        <f>"Week "&amp;WEEKNUM($K$20+105)&amp;" "&amp;TEXT($K$20+105,"m/dd/yy")</f>
        <v>Week 46 11/09/26</v>
      </c>
      <c r="U29" s="80" t="str">
        <f>"Week "&amp;WEEKNUM($K$20+112)&amp;" "&amp;TEXT($K$20+112,"m/dd/yy")</f>
        <v>Week 47 11/16/26</v>
      </c>
      <c r="V29" s="80" t="str">
        <f>"Week "&amp;WEEKNUM($K$20+119)&amp;" "&amp;TEXT($K$20+119,"m/dd/yy")</f>
        <v>Week 48 11/23/26</v>
      </c>
      <c r="W29" s="80" t="str">
        <f>"Week "&amp;WEEKNUM($K$20+126)&amp;" "&amp;TEXT($K$20+126,"m/dd/yy")</f>
        <v>Week 49 11/30/26</v>
      </c>
      <c r="X29" s="80" t="str">
        <f>"Week "&amp;WEEKNUM($K$20+133)&amp;" "&amp;TEXT($K$20+133,"m/dd/yy")</f>
        <v>Week 50 12/07/26</v>
      </c>
      <c r="Y29" s="80" t="str">
        <f>"Week "&amp;WEEKNUM($K$20+140)&amp;" "&amp;TEXT($K$20+140,"m/dd/yy")</f>
        <v>Week 51 12/14/26</v>
      </c>
      <c r="Z29" s="80" t="str">
        <f>"Week "&amp;WEEKNUM($K$20+147)&amp;" "&amp;TEXT($K$20+147,"m/dd/yy")</f>
        <v>Week 52 12/21/26</v>
      </c>
      <c r="AA29" s="80" t="str">
        <f>"Week "&amp;WEEKNUM($K$20+154)&amp;" "&amp;TEXT($K$20+154,"m/dd/yy")</f>
        <v>Week 53 12/28/26</v>
      </c>
      <c r="AB29" s="80" t="str">
        <f>"Week "&amp;WEEKNUM($K$20+161)&amp;" "&amp;TEXT($K$20+161,"m/dd/yy")</f>
        <v>Week 2 1/04/27</v>
      </c>
      <c r="AC29" s="80" t="str">
        <f>"Week "&amp;WEEKNUM($K$20+168)&amp;" "&amp;TEXT($K$20+168,"m/dd/yy")</f>
        <v>Week 3 1/11/27</v>
      </c>
      <c r="AD29" s="80" t="str">
        <f>"Week "&amp;WEEKNUM($K$20+175)&amp;" "&amp;TEXT($K$20+175,"m/dd/yy")</f>
        <v>Week 4 1/18/27</v>
      </c>
      <c r="AE29" s="80" t="str">
        <f>"Week "&amp;WEEKNUM($K$20+182)&amp;" "&amp;TEXT($K$20+182,"m/dd/yy")</f>
        <v>Week 5 1/25/27</v>
      </c>
      <c r="AF29" s="80" t="str">
        <f>"Week "&amp;WEEKNUM($K$20+189)&amp;" "&amp;TEXT($K$20+189,"m/dd/yy")</f>
        <v>Week 6 2/01/27</v>
      </c>
      <c r="AG29" s="80" t="str">
        <f>"Week "&amp;WEEKNUM($K$20+196)&amp;" "&amp;TEXT($K$20+196,"m/dd/yy")</f>
        <v>Week 7 2/08/27</v>
      </c>
      <c r="AH29" s="80" t="str">
        <f>"Week "&amp;WEEKNUM($K$20+203)&amp;" "&amp;TEXT($K$20+203,"m/dd/yy")</f>
        <v>Week 8 2/15/27</v>
      </c>
      <c r="AI29" s="80" t="str">
        <f>"Week "&amp;WEEKNUM($K$20+210)&amp;" "&amp;TEXT($K$20+210,"m/dd/yy")</f>
        <v>Week 9 2/22/27</v>
      </c>
      <c r="AJ29" s="80" t="str">
        <f>"Week "&amp;WEEKNUM($K$20+217)&amp;" "&amp;TEXT($K$20+217,"m/dd/yy")</f>
        <v>Week 10 3/01/27</v>
      </c>
      <c r="AK29" s="57"/>
    </row>
    <row r="30" spans="1:37" s="48" customFormat="1" ht="28.5" customHeight="1" x14ac:dyDescent="0.45">
      <c r="A30" s="66"/>
      <c r="B30" s="50" t="s">
        <v>160</v>
      </c>
      <c r="C30" s="50" t="s">
        <v>40</v>
      </c>
      <c r="D30" s="71">
        <v>0.2</v>
      </c>
      <c r="E30" s="89">
        <v>2</v>
      </c>
      <c r="F30" s="90"/>
      <c r="G30" s="90"/>
      <c r="H30" s="90">
        <v>1</v>
      </c>
      <c r="I30" s="90"/>
      <c r="J30" s="90"/>
      <c r="K30" s="90"/>
      <c r="L30" s="90">
        <v>2</v>
      </c>
      <c r="M30" s="90"/>
      <c r="N30" s="90"/>
      <c r="O30" s="90"/>
      <c r="P30" s="90">
        <v>2</v>
      </c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1"/>
      <c r="AG30" s="90"/>
      <c r="AH30" s="91"/>
      <c r="AI30" s="91"/>
      <c r="AJ30" s="92"/>
      <c r="AK30" s="57"/>
    </row>
    <row r="31" spans="1:37" s="48" customFormat="1" ht="28.5" customHeight="1" x14ac:dyDescent="0.45">
      <c r="A31" s="66"/>
      <c r="B31" s="50" t="s">
        <v>321</v>
      </c>
      <c r="C31" s="50" t="s">
        <v>228</v>
      </c>
      <c r="D31" s="71"/>
      <c r="E31" s="74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>
        <v>31</v>
      </c>
      <c r="AD31" s="51"/>
      <c r="AE31" s="51"/>
      <c r="AF31" s="69"/>
      <c r="AG31" s="51"/>
      <c r="AH31" s="69"/>
      <c r="AI31" s="69"/>
      <c r="AJ31" s="75"/>
      <c r="AK31" s="57"/>
    </row>
    <row r="32" spans="1:37" s="48" customFormat="1" ht="28.5" customHeight="1" x14ac:dyDescent="0.45">
      <c r="A32" s="66"/>
      <c r="B32" s="50" t="s">
        <v>322</v>
      </c>
      <c r="C32" s="50" t="s">
        <v>228</v>
      </c>
      <c r="D32" s="71"/>
      <c r="E32" s="74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>
        <v>20</v>
      </c>
      <c r="AD32" s="51"/>
      <c r="AE32" s="51"/>
      <c r="AF32" s="69"/>
      <c r="AG32" s="51"/>
      <c r="AH32" s="69"/>
      <c r="AI32" s="69"/>
      <c r="AJ32" s="75"/>
      <c r="AK32" s="57"/>
    </row>
    <row r="33" spans="1:37" s="48" customFormat="1" ht="28.5" customHeight="1" x14ac:dyDescent="0.45">
      <c r="A33" s="66"/>
      <c r="B33" s="50" t="s">
        <v>323</v>
      </c>
      <c r="C33" s="50" t="s">
        <v>228</v>
      </c>
      <c r="D33" s="71"/>
      <c r="E33" s="74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>
        <v>22</v>
      </c>
      <c r="AD33" s="51"/>
      <c r="AE33" s="51"/>
      <c r="AF33" s="69"/>
      <c r="AG33" s="51"/>
      <c r="AH33" s="69"/>
      <c r="AI33" s="69"/>
      <c r="AJ33" s="75"/>
      <c r="AK33" s="57"/>
    </row>
    <row r="34" spans="1:37" s="48" customFormat="1" ht="28.5" customHeight="1" x14ac:dyDescent="0.45">
      <c r="A34" s="66"/>
      <c r="B34" s="50" t="s">
        <v>324</v>
      </c>
      <c r="C34" s="50" t="s">
        <v>228</v>
      </c>
      <c r="D34" s="71"/>
      <c r="E34" s="74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>
        <v>20</v>
      </c>
      <c r="AD34" s="51"/>
      <c r="AE34" s="51"/>
      <c r="AF34" s="69"/>
      <c r="AG34" s="51"/>
      <c r="AH34" s="69"/>
      <c r="AI34" s="69"/>
      <c r="AJ34" s="75"/>
      <c r="AK34" s="57"/>
    </row>
    <row r="35" spans="1:37" s="48" customFormat="1" ht="28.5" customHeight="1" x14ac:dyDescent="0.45">
      <c r="A35" s="66"/>
      <c r="B35" s="50" t="s">
        <v>325</v>
      </c>
      <c r="C35" s="50" t="s">
        <v>228</v>
      </c>
      <c r="D35" s="71"/>
      <c r="E35" s="74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>
        <v>11</v>
      </c>
      <c r="AD35" s="51"/>
      <c r="AE35" s="51"/>
      <c r="AF35" s="69"/>
      <c r="AG35" s="51"/>
      <c r="AH35" s="69"/>
      <c r="AI35" s="69"/>
      <c r="AJ35" s="75"/>
      <c r="AK35" s="57"/>
    </row>
    <row r="36" spans="1:37" s="48" customFormat="1" ht="28.5" customHeight="1" x14ac:dyDescent="0.45">
      <c r="A36" s="66"/>
      <c r="B36" s="50" t="s">
        <v>326</v>
      </c>
      <c r="C36" s="50" t="s">
        <v>228</v>
      </c>
      <c r="D36" s="71"/>
      <c r="E36" s="74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>
        <v>25</v>
      </c>
      <c r="AD36" s="51"/>
      <c r="AE36" s="51"/>
      <c r="AF36" s="69"/>
      <c r="AG36" s="51"/>
      <c r="AH36" s="69"/>
      <c r="AI36" s="69"/>
      <c r="AJ36" s="75"/>
      <c r="AK36" s="57"/>
    </row>
    <row r="37" spans="1:37" s="48" customFormat="1" ht="28.5" customHeight="1" x14ac:dyDescent="0.45">
      <c r="A37" s="66"/>
      <c r="B37" s="50" t="s">
        <v>327</v>
      </c>
      <c r="C37" s="50" t="s">
        <v>554</v>
      </c>
      <c r="D37" s="71"/>
      <c r="E37" s="74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69">
        <v>23</v>
      </c>
      <c r="AG37" s="51"/>
      <c r="AH37" s="69"/>
      <c r="AI37" s="69"/>
      <c r="AJ37" s="75"/>
      <c r="AK37" s="57"/>
    </row>
    <row r="38" spans="1:37" s="48" customFormat="1" ht="28.5" customHeight="1" x14ac:dyDescent="0.45">
      <c r="A38" s="66"/>
      <c r="B38" s="50" t="s">
        <v>327</v>
      </c>
      <c r="C38" s="50" t="s">
        <v>228</v>
      </c>
      <c r="D38" s="71"/>
      <c r="E38" s="74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>
        <v>54</v>
      </c>
      <c r="AD38" s="51"/>
      <c r="AE38" s="51"/>
      <c r="AF38" s="51"/>
      <c r="AG38" s="51"/>
      <c r="AH38" s="69"/>
      <c r="AI38" s="69"/>
      <c r="AJ38" s="75"/>
      <c r="AK38" s="57"/>
    </row>
    <row r="39" spans="1:37" s="48" customFormat="1" ht="28.5" customHeight="1" x14ac:dyDescent="0.45">
      <c r="A39" s="66"/>
      <c r="B39" s="50" t="s">
        <v>623</v>
      </c>
      <c r="C39" s="50" t="s">
        <v>328</v>
      </c>
      <c r="D39" s="71"/>
      <c r="E39" s="74"/>
      <c r="F39" s="51"/>
      <c r="G39" s="51"/>
      <c r="H39" s="51"/>
      <c r="I39" s="51"/>
      <c r="J39" s="51"/>
      <c r="K39" s="51"/>
      <c r="L39" s="51"/>
      <c r="M39" s="51"/>
      <c r="N39" s="51">
        <v>6</v>
      </c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69"/>
      <c r="AI39" s="69"/>
      <c r="AJ39" s="75"/>
      <c r="AK39" s="57"/>
    </row>
    <row r="40" spans="1:37" s="48" customFormat="1" ht="28.5" customHeight="1" x14ac:dyDescent="0.45">
      <c r="A40" s="66"/>
      <c r="B40" s="50" t="s">
        <v>120</v>
      </c>
      <c r="C40" s="50" t="s">
        <v>40</v>
      </c>
      <c r="D40" s="71"/>
      <c r="E40" s="74">
        <v>3</v>
      </c>
      <c r="F40" s="51"/>
      <c r="G40" s="51"/>
      <c r="H40" s="51"/>
      <c r="I40" s="51"/>
      <c r="J40" s="51"/>
      <c r="K40" s="51"/>
      <c r="L40" s="51"/>
      <c r="M40" s="51">
        <v>3</v>
      </c>
      <c r="N40" s="51"/>
      <c r="O40" s="51"/>
      <c r="P40" s="51"/>
      <c r="Q40" s="51"/>
      <c r="R40" s="51">
        <v>3</v>
      </c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69"/>
      <c r="AI40" s="69"/>
      <c r="AJ40" s="75"/>
      <c r="AK40" s="57"/>
    </row>
    <row r="41" spans="1:37" s="48" customFormat="1" ht="28.5" customHeight="1" x14ac:dyDescent="0.45">
      <c r="A41" s="66"/>
      <c r="B41" s="50" t="s">
        <v>329</v>
      </c>
      <c r="C41" s="50" t="s">
        <v>228</v>
      </c>
      <c r="D41" s="71"/>
      <c r="E41" s="74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>
        <v>52</v>
      </c>
      <c r="AD41" s="51"/>
      <c r="AE41" s="51"/>
      <c r="AF41" s="51"/>
      <c r="AG41" s="51"/>
      <c r="AH41" s="69"/>
      <c r="AI41" s="69"/>
      <c r="AJ41" s="75"/>
      <c r="AK41" s="57"/>
    </row>
    <row r="42" spans="1:37" s="48" customFormat="1" ht="28.5" customHeight="1" x14ac:dyDescent="0.45">
      <c r="A42" s="66"/>
      <c r="B42" s="50" t="s">
        <v>609</v>
      </c>
      <c r="C42" s="50" t="s">
        <v>34</v>
      </c>
      <c r="D42" s="71">
        <v>0.2</v>
      </c>
      <c r="E42" s="74">
        <v>1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69"/>
      <c r="AI42" s="69"/>
      <c r="AJ42" s="75"/>
      <c r="AK42" s="57"/>
    </row>
    <row r="43" spans="1:37" s="48" customFormat="1" ht="28.5" customHeight="1" x14ac:dyDescent="0.45">
      <c r="A43" s="66"/>
      <c r="B43" s="50" t="s">
        <v>330</v>
      </c>
      <c r="C43" s="50" t="s">
        <v>228</v>
      </c>
      <c r="D43" s="71"/>
      <c r="E43" s="74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>
        <v>34</v>
      </c>
      <c r="AD43" s="51"/>
      <c r="AE43" s="51"/>
      <c r="AF43" s="51"/>
      <c r="AG43" s="51"/>
      <c r="AH43" s="69"/>
      <c r="AI43" s="69"/>
      <c r="AJ43" s="75"/>
      <c r="AK43" s="57"/>
    </row>
    <row r="44" spans="1:37" s="48" customFormat="1" ht="28.5" customHeight="1" x14ac:dyDescent="0.45">
      <c r="A44" s="66"/>
      <c r="B44" s="50" t="s">
        <v>331</v>
      </c>
      <c r="C44" s="50" t="s">
        <v>228</v>
      </c>
      <c r="D44" s="71"/>
      <c r="E44" s="74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>
        <v>35</v>
      </c>
      <c r="AD44" s="51"/>
      <c r="AE44" s="51"/>
      <c r="AF44" s="51"/>
      <c r="AG44" s="51"/>
      <c r="AH44" s="69"/>
      <c r="AI44" s="69"/>
      <c r="AJ44" s="75"/>
      <c r="AK44" s="57"/>
    </row>
    <row r="45" spans="1:37" s="48" customFormat="1" ht="28.5" customHeight="1" x14ac:dyDescent="0.45">
      <c r="A45" s="66"/>
      <c r="B45" s="50" t="s">
        <v>260</v>
      </c>
      <c r="C45" s="50" t="s">
        <v>554</v>
      </c>
      <c r="D45" s="71"/>
      <c r="E45" s="74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>
        <v>32</v>
      </c>
      <c r="AG45" s="51"/>
      <c r="AH45" s="69"/>
      <c r="AI45" s="69"/>
      <c r="AJ45" s="75"/>
      <c r="AK45" s="57"/>
    </row>
    <row r="46" spans="1:37" s="48" customFormat="1" ht="28.5" customHeight="1" x14ac:dyDescent="0.45">
      <c r="A46" s="66"/>
      <c r="B46" s="50" t="s">
        <v>260</v>
      </c>
      <c r="C46" s="50" t="s">
        <v>228</v>
      </c>
      <c r="D46" s="71"/>
      <c r="E46" s="74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>
        <v>57</v>
      </c>
      <c r="AD46" s="51"/>
      <c r="AE46" s="51"/>
      <c r="AF46" s="51"/>
      <c r="AG46" s="51"/>
      <c r="AH46" s="69"/>
      <c r="AI46" s="69"/>
      <c r="AJ46" s="75"/>
      <c r="AK46" s="57"/>
    </row>
    <row r="47" spans="1:37" s="48" customFormat="1" ht="28.5" customHeight="1" x14ac:dyDescent="0.45">
      <c r="A47" s="66"/>
      <c r="B47" s="50" t="s">
        <v>332</v>
      </c>
      <c r="C47" s="50" t="s">
        <v>228</v>
      </c>
      <c r="D47" s="71"/>
      <c r="E47" s="74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>
        <v>31</v>
      </c>
      <c r="AD47" s="51"/>
      <c r="AE47" s="51"/>
      <c r="AF47" s="51"/>
      <c r="AG47" s="51"/>
      <c r="AH47" s="69"/>
      <c r="AI47" s="69"/>
      <c r="AJ47" s="75"/>
      <c r="AK47" s="57"/>
    </row>
    <row r="48" spans="1:37" s="48" customFormat="1" ht="28.5" customHeight="1" x14ac:dyDescent="0.45">
      <c r="A48" s="66"/>
      <c r="B48" s="50" t="s">
        <v>333</v>
      </c>
      <c r="C48" s="50" t="s">
        <v>228</v>
      </c>
      <c r="D48" s="71"/>
      <c r="E48" s="74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>
        <v>7</v>
      </c>
      <c r="AD48" s="51"/>
      <c r="AE48" s="51"/>
      <c r="AF48" s="51"/>
      <c r="AG48" s="51"/>
      <c r="AH48" s="69"/>
      <c r="AI48" s="69"/>
      <c r="AJ48" s="75"/>
      <c r="AK48" s="57"/>
    </row>
    <row r="49" spans="1:37" s="48" customFormat="1" ht="28.5" customHeight="1" x14ac:dyDescent="0.45">
      <c r="A49" s="66"/>
      <c r="B49" s="50" t="s">
        <v>334</v>
      </c>
      <c r="C49" s="50" t="s">
        <v>228</v>
      </c>
      <c r="D49" s="71"/>
      <c r="E49" s="74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>
        <v>28</v>
      </c>
      <c r="AD49" s="51"/>
      <c r="AE49" s="51"/>
      <c r="AF49" s="51"/>
      <c r="AG49" s="51"/>
      <c r="AH49" s="69"/>
      <c r="AI49" s="69"/>
      <c r="AJ49" s="75"/>
      <c r="AK49" s="57"/>
    </row>
    <row r="50" spans="1:37" s="48" customFormat="1" ht="28.5" customHeight="1" x14ac:dyDescent="0.45">
      <c r="A50" s="66"/>
      <c r="B50" s="50" t="s">
        <v>555</v>
      </c>
      <c r="C50" s="50" t="s">
        <v>554</v>
      </c>
      <c r="D50" s="71"/>
      <c r="E50" s="74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>
        <v>7</v>
      </c>
      <c r="AG50" s="51"/>
      <c r="AH50" s="69"/>
      <c r="AI50" s="69"/>
      <c r="AJ50" s="75"/>
      <c r="AK50" s="57"/>
    </row>
    <row r="51" spans="1:37" s="48" customFormat="1" ht="28.5" customHeight="1" x14ac:dyDescent="0.45">
      <c r="A51" s="66"/>
      <c r="B51" s="50" t="s">
        <v>556</v>
      </c>
      <c r="C51" s="50" t="s">
        <v>554</v>
      </c>
      <c r="D51" s="71"/>
      <c r="E51" s="74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>
        <v>8</v>
      </c>
      <c r="AG51" s="51"/>
      <c r="AH51" s="69"/>
      <c r="AI51" s="69"/>
      <c r="AJ51" s="75"/>
      <c r="AK51" s="57"/>
    </row>
    <row r="52" spans="1:37" s="48" customFormat="1" ht="28.5" customHeight="1" x14ac:dyDescent="0.45">
      <c r="A52" s="66"/>
      <c r="B52" s="50" t="s">
        <v>557</v>
      </c>
      <c r="C52" s="50" t="s">
        <v>554</v>
      </c>
      <c r="D52" s="71"/>
      <c r="E52" s="74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>
        <v>6</v>
      </c>
      <c r="AG52" s="51"/>
      <c r="AH52" s="69"/>
      <c r="AI52" s="69"/>
      <c r="AJ52" s="75"/>
      <c r="AK52" s="57"/>
    </row>
    <row r="53" spans="1:37" s="48" customFormat="1" ht="28.5" customHeight="1" x14ac:dyDescent="0.45">
      <c r="A53" s="66"/>
      <c r="B53" s="50" t="s">
        <v>558</v>
      </c>
      <c r="C53" s="50" t="s">
        <v>118</v>
      </c>
      <c r="D53" s="71"/>
      <c r="E53" s="74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>
        <v>17</v>
      </c>
      <c r="S53" s="51"/>
      <c r="T53" s="51"/>
      <c r="U53" s="51"/>
      <c r="V53" s="51">
        <v>8</v>
      </c>
      <c r="W53" s="51"/>
      <c r="X53" s="51"/>
      <c r="Y53" s="51"/>
      <c r="Z53" s="51">
        <v>31</v>
      </c>
      <c r="AA53" s="51"/>
      <c r="AB53" s="51"/>
      <c r="AC53" s="51"/>
      <c r="AD53" s="51"/>
      <c r="AE53" s="51"/>
      <c r="AF53" s="51"/>
      <c r="AG53" s="51"/>
      <c r="AH53" s="69"/>
      <c r="AI53" s="69"/>
      <c r="AJ53" s="75"/>
      <c r="AK53" s="57"/>
    </row>
    <row r="54" spans="1:37" s="48" customFormat="1" ht="28.5" customHeight="1" x14ac:dyDescent="0.45">
      <c r="A54" s="66"/>
      <c r="B54" s="50" t="s">
        <v>559</v>
      </c>
      <c r="C54" s="50" t="s">
        <v>118</v>
      </c>
      <c r="D54" s="71"/>
      <c r="E54" s="74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>
        <v>18</v>
      </c>
      <c r="W54" s="51"/>
      <c r="X54" s="51"/>
      <c r="Y54" s="51"/>
      <c r="Z54" s="51">
        <v>44</v>
      </c>
      <c r="AA54" s="51"/>
      <c r="AB54" s="51"/>
      <c r="AC54" s="51"/>
      <c r="AD54" s="51"/>
      <c r="AE54" s="51"/>
      <c r="AF54" s="51"/>
      <c r="AG54" s="51"/>
      <c r="AH54" s="69"/>
      <c r="AI54" s="69"/>
      <c r="AJ54" s="75"/>
      <c r="AK54" s="57"/>
    </row>
    <row r="55" spans="1:37" s="48" customFormat="1" ht="28.5" customHeight="1" x14ac:dyDescent="0.45">
      <c r="A55" s="66"/>
      <c r="B55" s="50" t="s">
        <v>560</v>
      </c>
      <c r="C55" s="50" t="s">
        <v>118</v>
      </c>
      <c r="D55" s="71"/>
      <c r="E55" s="74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>
        <v>7</v>
      </c>
      <c r="AA55" s="51"/>
      <c r="AB55" s="51"/>
      <c r="AC55" s="51"/>
      <c r="AD55" s="51"/>
      <c r="AE55" s="51"/>
      <c r="AF55" s="51"/>
      <c r="AG55" s="51"/>
      <c r="AH55" s="69"/>
      <c r="AI55" s="69"/>
      <c r="AJ55" s="75"/>
      <c r="AK55" s="57"/>
    </row>
    <row r="56" spans="1:37" s="48" customFormat="1" ht="28.5" customHeight="1" x14ac:dyDescent="0.45">
      <c r="A56" s="66"/>
      <c r="B56" s="50" t="s">
        <v>624</v>
      </c>
      <c r="C56" s="50" t="s">
        <v>118</v>
      </c>
      <c r="D56" s="71"/>
      <c r="E56" s="74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>
        <v>2</v>
      </c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69"/>
      <c r="AI56" s="69"/>
      <c r="AJ56" s="75"/>
      <c r="AK56" s="57"/>
    </row>
    <row r="57" spans="1:37" s="48" customFormat="1" ht="28.5" customHeight="1" x14ac:dyDescent="0.45">
      <c r="A57" s="66"/>
      <c r="B57" s="50" t="s">
        <v>561</v>
      </c>
      <c r="C57" s="50" t="s">
        <v>118</v>
      </c>
      <c r="D57" s="71"/>
      <c r="E57" s="74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>
        <v>42</v>
      </c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69"/>
      <c r="AI57" s="69"/>
      <c r="AJ57" s="75"/>
      <c r="AK57" s="57"/>
    </row>
    <row r="58" spans="1:37" s="48" customFormat="1" ht="28.5" customHeight="1" x14ac:dyDescent="0.45">
      <c r="A58" s="66"/>
      <c r="B58" s="50" t="s">
        <v>562</v>
      </c>
      <c r="C58" s="50" t="s">
        <v>118</v>
      </c>
      <c r="D58" s="71"/>
      <c r="E58" s="74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>
        <v>17</v>
      </c>
      <c r="S58" s="51"/>
      <c r="T58" s="51"/>
      <c r="U58" s="51"/>
      <c r="V58" s="51">
        <v>9</v>
      </c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69"/>
      <c r="AI58" s="69"/>
      <c r="AJ58" s="75"/>
      <c r="AK58" s="57"/>
    </row>
    <row r="59" spans="1:37" s="48" customFormat="1" ht="28.5" customHeight="1" x14ac:dyDescent="0.45">
      <c r="A59" s="66"/>
      <c r="B59" s="50" t="s">
        <v>563</v>
      </c>
      <c r="C59" s="50" t="s">
        <v>118</v>
      </c>
      <c r="D59" s="71"/>
      <c r="E59" s="74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>
        <v>4</v>
      </c>
      <c r="S59" s="51"/>
      <c r="T59" s="51"/>
      <c r="U59" s="51"/>
      <c r="V59" s="51">
        <v>2</v>
      </c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69"/>
      <c r="AI59" s="69"/>
      <c r="AJ59" s="75"/>
      <c r="AK59" s="57"/>
    </row>
    <row r="60" spans="1:37" s="48" customFormat="1" ht="28.5" customHeight="1" x14ac:dyDescent="0.45">
      <c r="A60" s="66"/>
      <c r="B60" s="50" t="s">
        <v>610</v>
      </c>
      <c r="C60" s="50" t="s">
        <v>118</v>
      </c>
      <c r="D60" s="71"/>
      <c r="E60" s="74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>
        <v>2</v>
      </c>
      <c r="W60" s="51"/>
      <c r="X60" s="51"/>
      <c r="Y60" s="51"/>
      <c r="Z60" s="51"/>
      <c r="AA60" s="51"/>
      <c r="AB60" s="51"/>
      <c r="AC60" s="51"/>
      <c r="AD60" s="51">
        <v>7</v>
      </c>
      <c r="AE60" s="51"/>
      <c r="AF60" s="51"/>
      <c r="AG60" s="51"/>
      <c r="AH60" s="69"/>
      <c r="AI60" s="69"/>
      <c r="AJ60" s="75"/>
      <c r="AK60" s="57"/>
    </row>
    <row r="61" spans="1:37" s="48" customFormat="1" ht="28.5" customHeight="1" x14ac:dyDescent="0.45">
      <c r="A61" s="66"/>
      <c r="B61" s="50" t="s">
        <v>564</v>
      </c>
      <c r="C61" s="50" t="s">
        <v>118</v>
      </c>
      <c r="D61" s="71"/>
      <c r="E61" s="74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>
        <v>1</v>
      </c>
      <c r="S61" s="51"/>
      <c r="T61" s="51"/>
      <c r="U61" s="51"/>
      <c r="V61" s="51">
        <v>42</v>
      </c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69"/>
      <c r="AI61" s="69"/>
      <c r="AJ61" s="75"/>
      <c r="AK61" s="57"/>
    </row>
    <row r="62" spans="1:37" s="48" customFormat="1" ht="28.5" customHeight="1" x14ac:dyDescent="0.45">
      <c r="A62" s="66"/>
      <c r="B62" s="50" t="s">
        <v>611</v>
      </c>
      <c r="C62" s="50" t="s">
        <v>118</v>
      </c>
      <c r="D62" s="71"/>
      <c r="E62" s="74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>
        <v>3</v>
      </c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69"/>
      <c r="AI62" s="69"/>
      <c r="AJ62" s="75"/>
      <c r="AK62" s="57"/>
    </row>
    <row r="63" spans="1:37" s="48" customFormat="1" ht="28.5" customHeight="1" x14ac:dyDescent="0.45">
      <c r="A63" s="66"/>
      <c r="B63" s="50" t="s">
        <v>632</v>
      </c>
      <c r="C63" s="50" t="s">
        <v>118</v>
      </c>
      <c r="D63" s="71"/>
      <c r="E63" s="74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>
        <v>4</v>
      </c>
      <c r="AE63" s="51"/>
      <c r="AF63" s="51"/>
      <c r="AG63" s="51"/>
      <c r="AH63" s="69"/>
      <c r="AI63" s="69"/>
      <c r="AJ63" s="75"/>
      <c r="AK63" s="57"/>
    </row>
    <row r="64" spans="1:37" s="48" customFormat="1" ht="28.5" customHeight="1" x14ac:dyDescent="0.45">
      <c r="A64" s="66"/>
      <c r="B64" s="50" t="s">
        <v>565</v>
      </c>
      <c r="C64" s="50" t="s">
        <v>118</v>
      </c>
      <c r="D64" s="71"/>
      <c r="E64" s="74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>
        <v>6</v>
      </c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69"/>
      <c r="AI64" s="69"/>
      <c r="AJ64" s="75"/>
      <c r="AK64" s="57"/>
    </row>
    <row r="65" spans="1:37" s="48" customFormat="1" ht="28.5" customHeight="1" x14ac:dyDescent="0.45">
      <c r="A65" s="66"/>
      <c r="B65" s="50" t="s">
        <v>566</v>
      </c>
      <c r="C65" s="50" t="s">
        <v>118</v>
      </c>
      <c r="D65" s="71"/>
      <c r="E65" s="74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>
        <v>2</v>
      </c>
      <c r="S65" s="51"/>
      <c r="T65" s="51"/>
      <c r="U65" s="51"/>
      <c r="V65" s="51">
        <v>36</v>
      </c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69"/>
      <c r="AI65" s="69"/>
      <c r="AJ65" s="75"/>
      <c r="AK65" s="57"/>
    </row>
    <row r="66" spans="1:37" s="48" customFormat="1" ht="28.5" customHeight="1" x14ac:dyDescent="0.45">
      <c r="A66" s="66"/>
      <c r="B66" s="50" t="s">
        <v>567</v>
      </c>
      <c r="C66" s="50" t="s">
        <v>118</v>
      </c>
      <c r="D66" s="71"/>
      <c r="E66" s="74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>
        <v>7</v>
      </c>
      <c r="AA66" s="51"/>
      <c r="AB66" s="51"/>
      <c r="AC66" s="51"/>
      <c r="AD66" s="51"/>
      <c r="AE66" s="51"/>
      <c r="AF66" s="51"/>
      <c r="AG66" s="51"/>
      <c r="AH66" s="69"/>
      <c r="AI66" s="69"/>
      <c r="AJ66" s="75"/>
      <c r="AK66" s="57"/>
    </row>
    <row r="67" spans="1:37" s="48" customFormat="1" ht="28.5" customHeight="1" x14ac:dyDescent="0.45">
      <c r="A67" s="66"/>
      <c r="B67" s="50" t="s">
        <v>198</v>
      </c>
      <c r="C67" s="50" t="s">
        <v>118</v>
      </c>
      <c r="D67" s="71"/>
      <c r="E67" s="74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>
        <v>16</v>
      </c>
      <c r="W67" s="51"/>
      <c r="X67" s="51"/>
      <c r="Y67" s="51">
        <v>25</v>
      </c>
      <c r="Z67" s="51"/>
      <c r="AA67" s="51"/>
      <c r="AB67" s="51"/>
      <c r="AC67" s="51"/>
      <c r="AD67" s="51"/>
      <c r="AE67" s="51"/>
      <c r="AF67" s="51"/>
      <c r="AG67" s="51">
        <v>8</v>
      </c>
      <c r="AH67" s="69"/>
      <c r="AI67" s="69"/>
      <c r="AJ67" s="75"/>
      <c r="AK67" s="57"/>
    </row>
    <row r="68" spans="1:37" s="48" customFormat="1" ht="28.5" customHeight="1" x14ac:dyDescent="0.45">
      <c r="A68" s="66"/>
      <c r="B68" s="50" t="s">
        <v>199</v>
      </c>
      <c r="C68" s="50" t="s">
        <v>118</v>
      </c>
      <c r="D68" s="71"/>
      <c r="E68" s="74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>
        <v>2</v>
      </c>
      <c r="Z68" s="51"/>
      <c r="AA68" s="51"/>
      <c r="AB68" s="51"/>
      <c r="AC68" s="51"/>
      <c r="AD68" s="51"/>
      <c r="AE68" s="51"/>
      <c r="AF68" s="51"/>
      <c r="AG68" s="51">
        <v>4</v>
      </c>
      <c r="AH68" s="69"/>
      <c r="AI68" s="69"/>
      <c r="AJ68" s="75"/>
      <c r="AK68" s="57"/>
    </row>
    <row r="69" spans="1:37" s="48" customFormat="1" ht="28.5" customHeight="1" x14ac:dyDescent="0.45">
      <c r="A69" s="66"/>
      <c r="B69" s="50" t="s">
        <v>200</v>
      </c>
      <c r="C69" s="50" t="s">
        <v>118</v>
      </c>
      <c r="D69" s="71"/>
      <c r="E69" s="74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>
        <v>8</v>
      </c>
      <c r="Z69" s="51"/>
      <c r="AA69" s="51"/>
      <c r="AB69" s="51"/>
      <c r="AC69" s="51">
        <v>9</v>
      </c>
      <c r="AD69" s="51"/>
      <c r="AE69" s="51"/>
      <c r="AF69" s="51"/>
      <c r="AG69" s="51">
        <v>8</v>
      </c>
      <c r="AH69" s="69"/>
      <c r="AI69" s="69"/>
      <c r="AJ69" s="75"/>
      <c r="AK69" s="57"/>
    </row>
    <row r="70" spans="1:37" s="48" customFormat="1" ht="28.5" customHeight="1" x14ac:dyDescent="0.45">
      <c r="A70" s="66"/>
      <c r="B70" s="50" t="s">
        <v>201</v>
      </c>
      <c r="C70" s="50" t="s">
        <v>118</v>
      </c>
      <c r="D70" s="71"/>
      <c r="E70" s="74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>
        <v>6</v>
      </c>
      <c r="W70" s="51"/>
      <c r="X70" s="51"/>
      <c r="Y70" s="51">
        <v>7</v>
      </c>
      <c r="Z70" s="51"/>
      <c r="AA70" s="51"/>
      <c r="AB70" s="51"/>
      <c r="AC70" s="51">
        <v>9</v>
      </c>
      <c r="AD70" s="51"/>
      <c r="AE70" s="51"/>
      <c r="AF70" s="51"/>
      <c r="AG70" s="51">
        <v>8</v>
      </c>
      <c r="AH70" s="69"/>
      <c r="AI70" s="69"/>
      <c r="AJ70" s="75"/>
      <c r="AK70" s="57"/>
    </row>
    <row r="71" spans="1:37" s="48" customFormat="1" ht="28.5" customHeight="1" x14ac:dyDescent="0.45">
      <c r="A71" s="66"/>
      <c r="B71" s="50" t="s">
        <v>202</v>
      </c>
      <c r="C71" s="50" t="s">
        <v>118</v>
      </c>
      <c r="D71" s="71"/>
      <c r="E71" s="74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>
        <v>4</v>
      </c>
      <c r="Z71" s="51"/>
      <c r="AA71" s="51"/>
      <c r="AB71" s="51"/>
      <c r="AC71" s="51">
        <v>11</v>
      </c>
      <c r="AD71" s="51"/>
      <c r="AE71" s="51"/>
      <c r="AF71" s="51"/>
      <c r="AG71" s="51">
        <v>4</v>
      </c>
      <c r="AH71" s="69"/>
      <c r="AI71" s="69"/>
      <c r="AJ71" s="75"/>
      <c r="AK71" s="57"/>
    </row>
    <row r="72" spans="1:37" s="48" customFormat="1" ht="28.5" customHeight="1" x14ac:dyDescent="0.45">
      <c r="A72" s="66"/>
      <c r="B72" s="50" t="s">
        <v>203</v>
      </c>
      <c r="C72" s="50" t="s">
        <v>118</v>
      </c>
      <c r="D72" s="71"/>
      <c r="E72" s="74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>
        <v>9</v>
      </c>
      <c r="W72" s="51"/>
      <c r="X72" s="51"/>
      <c r="Y72" s="51">
        <v>12</v>
      </c>
      <c r="Z72" s="51"/>
      <c r="AA72" s="51"/>
      <c r="AB72" s="51"/>
      <c r="AC72" s="51"/>
      <c r="AD72" s="51"/>
      <c r="AE72" s="51"/>
      <c r="AF72" s="51"/>
      <c r="AG72" s="51"/>
      <c r="AH72" s="69"/>
      <c r="AI72" s="69"/>
      <c r="AJ72" s="75"/>
      <c r="AK72" s="57"/>
    </row>
    <row r="73" spans="1:37" s="48" customFormat="1" ht="28.5" customHeight="1" x14ac:dyDescent="0.45">
      <c r="A73" s="66"/>
      <c r="B73" s="50" t="s">
        <v>204</v>
      </c>
      <c r="C73" s="50" t="s">
        <v>118</v>
      </c>
      <c r="D73" s="71"/>
      <c r="E73" s="74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>
        <v>4</v>
      </c>
      <c r="Z73" s="51"/>
      <c r="AA73" s="51"/>
      <c r="AB73" s="51"/>
      <c r="AC73" s="51">
        <v>5</v>
      </c>
      <c r="AD73" s="51"/>
      <c r="AE73" s="51"/>
      <c r="AF73" s="51"/>
      <c r="AG73" s="51">
        <v>3</v>
      </c>
      <c r="AH73" s="69"/>
      <c r="AI73" s="69"/>
      <c r="AJ73" s="75"/>
      <c r="AK73" s="57"/>
    </row>
    <row r="74" spans="1:37" s="48" customFormat="1" ht="28.5" customHeight="1" x14ac:dyDescent="0.45">
      <c r="A74" s="66"/>
      <c r="B74" s="50" t="s">
        <v>205</v>
      </c>
      <c r="C74" s="50" t="s">
        <v>118</v>
      </c>
      <c r="D74" s="71"/>
      <c r="E74" s="74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>
        <v>5</v>
      </c>
      <c r="W74" s="51"/>
      <c r="X74" s="51"/>
      <c r="Y74" s="51">
        <v>16</v>
      </c>
      <c r="Z74" s="51"/>
      <c r="AA74" s="51"/>
      <c r="AB74" s="51"/>
      <c r="AC74" s="51">
        <v>2</v>
      </c>
      <c r="AD74" s="51"/>
      <c r="AE74" s="51"/>
      <c r="AF74" s="51"/>
      <c r="AG74" s="51">
        <v>8</v>
      </c>
      <c r="AH74" s="69"/>
      <c r="AI74" s="69"/>
      <c r="AJ74" s="75"/>
      <c r="AK74" s="57"/>
    </row>
    <row r="75" spans="1:37" s="48" customFormat="1" ht="28.5" customHeight="1" x14ac:dyDescent="0.45">
      <c r="A75" s="66"/>
      <c r="B75" s="50" t="s">
        <v>612</v>
      </c>
      <c r="C75" s="50" t="s">
        <v>118</v>
      </c>
      <c r="D75" s="71"/>
      <c r="E75" s="74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>
        <v>1</v>
      </c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69"/>
      <c r="AI75" s="69"/>
      <c r="AJ75" s="75"/>
      <c r="AK75" s="57"/>
    </row>
    <row r="76" spans="1:37" s="48" customFormat="1" ht="28.5" customHeight="1" x14ac:dyDescent="0.45">
      <c r="A76" s="66"/>
      <c r="B76" s="50" t="s">
        <v>206</v>
      </c>
      <c r="C76" s="50" t="s">
        <v>118</v>
      </c>
      <c r="D76" s="71"/>
      <c r="E76" s="74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>
        <v>9</v>
      </c>
      <c r="W76" s="51"/>
      <c r="X76" s="51"/>
      <c r="Y76" s="51">
        <v>18</v>
      </c>
      <c r="Z76" s="51"/>
      <c r="AA76" s="51"/>
      <c r="AB76" s="51"/>
      <c r="AC76" s="51">
        <v>6</v>
      </c>
      <c r="AD76" s="51"/>
      <c r="AE76" s="51"/>
      <c r="AF76" s="51"/>
      <c r="AG76" s="51">
        <v>8</v>
      </c>
      <c r="AH76" s="69"/>
      <c r="AI76" s="69"/>
      <c r="AJ76" s="75"/>
      <c r="AK76" s="57"/>
    </row>
    <row r="77" spans="1:37" s="48" customFormat="1" ht="28.5" customHeight="1" x14ac:dyDescent="0.45">
      <c r="A77" s="66"/>
      <c r="B77" s="50" t="s">
        <v>207</v>
      </c>
      <c r="C77" s="50" t="s">
        <v>118</v>
      </c>
      <c r="D77" s="71"/>
      <c r="E77" s="74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>
        <v>29</v>
      </c>
      <c r="Z77" s="51"/>
      <c r="AA77" s="51"/>
      <c r="AB77" s="51"/>
      <c r="AC77" s="51">
        <v>7</v>
      </c>
      <c r="AD77" s="51"/>
      <c r="AE77" s="51"/>
      <c r="AF77" s="51"/>
      <c r="AG77" s="51">
        <v>2</v>
      </c>
      <c r="AH77" s="69"/>
      <c r="AI77" s="69"/>
      <c r="AJ77" s="75"/>
      <c r="AK77" s="57"/>
    </row>
    <row r="78" spans="1:37" s="48" customFormat="1" ht="28.5" customHeight="1" x14ac:dyDescent="0.45">
      <c r="A78" s="66"/>
      <c r="B78" s="50" t="s">
        <v>161</v>
      </c>
      <c r="C78" s="50" t="s">
        <v>40</v>
      </c>
      <c r="D78" s="71">
        <v>0.25</v>
      </c>
      <c r="E78" s="74">
        <v>2</v>
      </c>
      <c r="F78" s="51"/>
      <c r="G78" s="51"/>
      <c r="H78" s="51">
        <v>2</v>
      </c>
      <c r="I78" s="51"/>
      <c r="J78" s="51"/>
      <c r="K78" s="51"/>
      <c r="L78" s="51">
        <v>2</v>
      </c>
      <c r="M78" s="51"/>
      <c r="N78" s="51"/>
      <c r="O78" s="51"/>
      <c r="P78" s="51">
        <v>2</v>
      </c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69"/>
      <c r="AI78" s="69"/>
      <c r="AJ78" s="75"/>
      <c r="AK78" s="57"/>
    </row>
    <row r="79" spans="1:37" s="48" customFormat="1" ht="28.5" customHeight="1" x14ac:dyDescent="0.45">
      <c r="A79" s="66"/>
      <c r="B79" s="50" t="s">
        <v>99</v>
      </c>
      <c r="C79" s="50" t="s">
        <v>32</v>
      </c>
      <c r="D79" s="71">
        <v>0.2</v>
      </c>
      <c r="E79" s="74">
        <v>1</v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>
        <v>6</v>
      </c>
      <c r="X79" s="51"/>
      <c r="Y79" s="51"/>
      <c r="Z79" s="51"/>
      <c r="AA79" s="51"/>
      <c r="AB79" s="51"/>
      <c r="AC79" s="51"/>
      <c r="AD79" s="51"/>
      <c r="AE79" s="51"/>
      <c r="AF79" s="51">
        <v>18</v>
      </c>
      <c r="AG79" s="51"/>
      <c r="AH79" s="69"/>
      <c r="AI79" s="69"/>
      <c r="AJ79" s="75"/>
      <c r="AK79" s="57"/>
    </row>
    <row r="80" spans="1:37" s="48" customFormat="1" ht="28.5" customHeight="1" x14ac:dyDescent="0.45">
      <c r="A80" s="66"/>
      <c r="B80" s="50" t="s">
        <v>99</v>
      </c>
      <c r="C80" s="50" t="s">
        <v>228</v>
      </c>
      <c r="D80" s="71"/>
      <c r="E80" s="74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>
        <v>24</v>
      </c>
      <c r="AD80" s="51"/>
      <c r="AE80" s="51"/>
      <c r="AF80" s="51"/>
      <c r="AG80" s="51"/>
      <c r="AH80" s="69"/>
      <c r="AI80" s="69"/>
      <c r="AJ80" s="75"/>
      <c r="AK80" s="57"/>
    </row>
    <row r="81" spans="1:37" s="48" customFormat="1" ht="28.5" customHeight="1" x14ac:dyDescent="0.45">
      <c r="A81" s="66"/>
      <c r="B81" s="50" t="s">
        <v>68</v>
      </c>
      <c r="C81" s="50" t="s">
        <v>32</v>
      </c>
      <c r="D81" s="71"/>
      <c r="E81" s="74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>
        <v>6</v>
      </c>
      <c r="X81" s="51"/>
      <c r="Y81" s="51"/>
      <c r="Z81" s="51"/>
      <c r="AA81" s="51"/>
      <c r="AB81" s="51"/>
      <c r="AC81" s="51"/>
      <c r="AD81" s="51"/>
      <c r="AE81" s="51"/>
      <c r="AF81" s="51">
        <v>5</v>
      </c>
      <c r="AG81" s="51"/>
      <c r="AH81" s="69"/>
      <c r="AI81" s="69"/>
      <c r="AJ81" s="75"/>
      <c r="AK81" s="57"/>
    </row>
    <row r="82" spans="1:37" s="48" customFormat="1" ht="28.5" customHeight="1" x14ac:dyDescent="0.45">
      <c r="A82" s="66"/>
      <c r="B82" s="50" t="s">
        <v>68</v>
      </c>
      <c r="C82" s="50" t="s">
        <v>228</v>
      </c>
      <c r="D82" s="71"/>
      <c r="E82" s="74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>
        <v>11</v>
      </c>
      <c r="AD82" s="51"/>
      <c r="AE82" s="51"/>
      <c r="AF82" s="51"/>
      <c r="AG82" s="51"/>
      <c r="AH82" s="69"/>
      <c r="AI82" s="69"/>
      <c r="AJ82" s="75"/>
      <c r="AK82" s="57"/>
    </row>
    <row r="83" spans="1:37" s="48" customFormat="1" ht="28.5" customHeight="1" x14ac:dyDescent="0.45">
      <c r="A83" s="66"/>
      <c r="B83" s="50" t="s">
        <v>43</v>
      </c>
      <c r="C83" s="50" t="s">
        <v>32</v>
      </c>
      <c r="D83" s="71"/>
      <c r="E83" s="74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>
        <v>6</v>
      </c>
      <c r="X83" s="51"/>
      <c r="Y83" s="51"/>
      <c r="Z83" s="51"/>
      <c r="AA83" s="51"/>
      <c r="AB83" s="51"/>
      <c r="AC83" s="51"/>
      <c r="AD83" s="51"/>
      <c r="AE83" s="51"/>
      <c r="AF83" s="51">
        <v>5</v>
      </c>
      <c r="AG83" s="51"/>
      <c r="AH83" s="69"/>
      <c r="AI83" s="69"/>
      <c r="AJ83" s="75"/>
      <c r="AK83" s="57"/>
    </row>
    <row r="84" spans="1:37" s="48" customFormat="1" ht="28.5" customHeight="1" x14ac:dyDescent="0.45">
      <c r="A84" s="66"/>
      <c r="B84" s="50" t="s">
        <v>47</v>
      </c>
      <c r="C84" s="50" t="s">
        <v>32</v>
      </c>
      <c r="D84" s="71"/>
      <c r="E84" s="74"/>
      <c r="F84" s="51"/>
      <c r="G84" s="51"/>
      <c r="H84" s="51"/>
      <c r="I84" s="51"/>
      <c r="J84" s="51"/>
      <c r="K84" s="51"/>
      <c r="L84" s="51"/>
      <c r="M84" s="51"/>
      <c r="N84" s="51"/>
      <c r="O84" s="51">
        <v>4</v>
      </c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>
        <v>11</v>
      </c>
      <c r="AG84" s="51"/>
      <c r="AH84" s="69"/>
      <c r="AI84" s="69"/>
      <c r="AJ84" s="75"/>
      <c r="AK84" s="57"/>
    </row>
    <row r="85" spans="1:37" s="48" customFormat="1" ht="28.5" customHeight="1" x14ac:dyDescent="0.45">
      <c r="A85" s="66"/>
      <c r="B85" s="50" t="s">
        <v>47</v>
      </c>
      <c r="C85" s="50" t="s">
        <v>228</v>
      </c>
      <c r="D85" s="71"/>
      <c r="E85" s="74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>
        <v>14</v>
      </c>
      <c r="AD85" s="51"/>
      <c r="AE85" s="51"/>
      <c r="AF85" s="51"/>
      <c r="AG85" s="51"/>
      <c r="AH85" s="69"/>
      <c r="AI85" s="69"/>
      <c r="AJ85" s="75"/>
      <c r="AK85" s="57"/>
    </row>
    <row r="86" spans="1:37" s="48" customFormat="1" ht="28.5" customHeight="1" x14ac:dyDescent="0.45">
      <c r="A86" s="66"/>
      <c r="B86" s="50" t="s">
        <v>136</v>
      </c>
      <c r="C86" s="50" t="s">
        <v>32</v>
      </c>
      <c r="D86" s="71"/>
      <c r="E86" s="74"/>
      <c r="F86" s="51"/>
      <c r="G86" s="51"/>
      <c r="H86" s="51"/>
      <c r="I86" s="51"/>
      <c r="J86" s="51"/>
      <c r="K86" s="51"/>
      <c r="L86" s="51"/>
      <c r="M86" s="51"/>
      <c r="N86" s="51"/>
      <c r="O86" s="51">
        <v>1</v>
      </c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>
        <v>7</v>
      </c>
      <c r="AG86" s="51"/>
      <c r="AH86" s="69"/>
      <c r="AI86" s="69"/>
      <c r="AJ86" s="75"/>
      <c r="AK86" s="57"/>
    </row>
    <row r="87" spans="1:37" s="48" customFormat="1" ht="28.5" customHeight="1" x14ac:dyDescent="0.45">
      <c r="A87" s="66"/>
      <c r="B87" s="50" t="s">
        <v>136</v>
      </c>
      <c r="C87" s="50" t="s">
        <v>228</v>
      </c>
      <c r="D87" s="71"/>
      <c r="E87" s="74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>
        <v>18</v>
      </c>
      <c r="AD87" s="51"/>
      <c r="AE87" s="51"/>
      <c r="AF87" s="51"/>
      <c r="AG87" s="51"/>
      <c r="AH87" s="69"/>
      <c r="AI87" s="69"/>
      <c r="AJ87" s="75"/>
      <c r="AK87" s="57"/>
    </row>
    <row r="88" spans="1:37" s="48" customFormat="1" ht="28.5" customHeight="1" x14ac:dyDescent="0.45">
      <c r="A88" s="66"/>
      <c r="B88" s="50" t="s">
        <v>147</v>
      </c>
      <c r="C88" s="50" t="s">
        <v>32</v>
      </c>
      <c r="D88" s="71"/>
      <c r="E88" s="74">
        <v>1</v>
      </c>
      <c r="F88" s="51"/>
      <c r="G88" s="51">
        <v>3</v>
      </c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>
        <v>24</v>
      </c>
      <c r="T88" s="51"/>
      <c r="U88" s="51"/>
      <c r="V88" s="51"/>
      <c r="W88" s="51"/>
      <c r="X88" s="51"/>
      <c r="Y88" s="51"/>
      <c r="Z88" s="51"/>
      <c r="AA88" s="51">
        <v>31</v>
      </c>
      <c r="AB88" s="51"/>
      <c r="AC88" s="51"/>
      <c r="AD88" s="51"/>
      <c r="AE88" s="51"/>
      <c r="AF88" s="51">
        <v>25</v>
      </c>
      <c r="AG88" s="51"/>
      <c r="AH88" s="69"/>
      <c r="AI88" s="69"/>
      <c r="AJ88" s="75"/>
      <c r="AK88" s="57"/>
    </row>
    <row r="89" spans="1:37" s="48" customFormat="1" ht="28.5" customHeight="1" x14ac:dyDescent="0.45">
      <c r="A89" s="66"/>
      <c r="B89" s="50" t="s">
        <v>147</v>
      </c>
      <c r="C89" s="50" t="s">
        <v>228</v>
      </c>
      <c r="D89" s="71"/>
      <c r="E89" s="74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>
        <v>35</v>
      </c>
      <c r="AD89" s="51"/>
      <c r="AE89" s="51"/>
      <c r="AF89" s="51"/>
      <c r="AG89" s="51"/>
      <c r="AH89" s="69"/>
      <c r="AI89" s="69"/>
      <c r="AJ89" s="75"/>
      <c r="AK89" s="57"/>
    </row>
    <row r="90" spans="1:37" s="48" customFormat="1" ht="28.5" customHeight="1" x14ac:dyDescent="0.45">
      <c r="A90" s="66"/>
      <c r="B90" s="50" t="s">
        <v>179</v>
      </c>
      <c r="C90" s="50" t="s">
        <v>32</v>
      </c>
      <c r="D90" s="71"/>
      <c r="E90" s="74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>
        <v>12</v>
      </c>
      <c r="V90" s="51"/>
      <c r="W90" s="51"/>
      <c r="X90" s="51"/>
      <c r="Y90" s="51"/>
      <c r="Z90" s="51"/>
      <c r="AA90" s="51">
        <v>18</v>
      </c>
      <c r="AB90" s="51"/>
      <c r="AC90" s="51"/>
      <c r="AD90" s="51"/>
      <c r="AE90" s="51"/>
      <c r="AF90" s="51">
        <v>3</v>
      </c>
      <c r="AG90" s="51"/>
      <c r="AH90" s="69"/>
      <c r="AI90" s="69"/>
      <c r="AJ90" s="75"/>
      <c r="AK90" s="57"/>
    </row>
    <row r="91" spans="1:37" s="48" customFormat="1" ht="28.5" customHeight="1" x14ac:dyDescent="0.45">
      <c r="A91" s="66"/>
      <c r="B91" s="50" t="s">
        <v>179</v>
      </c>
      <c r="C91" s="50" t="s">
        <v>228</v>
      </c>
      <c r="D91" s="71"/>
      <c r="E91" s="74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>
        <v>40</v>
      </c>
      <c r="AD91" s="51"/>
      <c r="AE91" s="51"/>
      <c r="AF91" s="51"/>
      <c r="AG91" s="51"/>
      <c r="AH91" s="69"/>
      <c r="AI91" s="69"/>
      <c r="AJ91" s="75"/>
      <c r="AK91" s="57"/>
    </row>
    <row r="92" spans="1:37" s="48" customFormat="1" ht="28.5" customHeight="1" x14ac:dyDescent="0.45">
      <c r="A92" s="66"/>
      <c r="B92" s="50" t="s">
        <v>137</v>
      </c>
      <c r="C92" s="50" t="s">
        <v>32</v>
      </c>
      <c r="D92" s="71"/>
      <c r="E92" s="74"/>
      <c r="F92" s="51"/>
      <c r="G92" s="51"/>
      <c r="H92" s="51"/>
      <c r="I92" s="51"/>
      <c r="J92" s="51"/>
      <c r="K92" s="51"/>
      <c r="L92" s="51"/>
      <c r="M92" s="51"/>
      <c r="N92" s="51">
        <v>10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69"/>
      <c r="AI92" s="69"/>
      <c r="AJ92" s="75"/>
      <c r="AK92" s="57"/>
    </row>
    <row r="93" spans="1:37" s="48" customFormat="1" ht="28.5" customHeight="1" x14ac:dyDescent="0.45">
      <c r="A93" s="66"/>
      <c r="B93" s="50" t="s">
        <v>138</v>
      </c>
      <c r="C93" s="50" t="s">
        <v>32</v>
      </c>
      <c r="D93" s="71"/>
      <c r="E93" s="74"/>
      <c r="F93" s="51"/>
      <c r="G93" s="51"/>
      <c r="H93" s="51"/>
      <c r="I93" s="51"/>
      <c r="J93" s="51"/>
      <c r="K93" s="51"/>
      <c r="L93" s="51"/>
      <c r="M93" s="51"/>
      <c r="N93" s="51">
        <v>3</v>
      </c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69"/>
      <c r="AI93" s="69"/>
      <c r="AJ93" s="75"/>
      <c r="AK93" s="57"/>
    </row>
    <row r="94" spans="1:37" s="48" customFormat="1" ht="28.5" customHeight="1" x14ac:dyDescent="0.45">
      <c r="A94" s="66"/>
      <c r="B94" s="50" t="s">
        <v>148</v>
      </c>
      <c r="C94" s="50" t="s">
        <v>32</v>
      </c>
      <c r="D94" s="71"/>
      <c r="E94" s="74"/>
      <c r="F94" s="51"/>
      <c r="G94" s="51"/>
      <c r="H94" s="51"/>
      <c r="I94" s="51"/>
      <c r="J94" s="51"/>
      <c r="K94" s="51"/>
      <c r="L94" s="51"/>
      <c r="M94" s="51"/>
      <c r="N94" s="51">
        <v>8</v>
      </c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69"/>
      <c r="AI94" s="69"/>
      <c r="AJ94" s="75"/>
      <c r="AK94" s="57"/>
    </row>
    <row r="95" spans="1:37" s="48" customFormat="1" ht="28.5" customHeight="1" x14ac:dyDescent="0.45">
      <c r="A95" s="66"/>
      <c r="B95" s="50" t="s">
        <v>143</v>
      </c>
      <c r="C95" s="50" t="s">
        <v>32</v>
      </c>
      <c r="D95" s="71"/>
      <c r="E95" s="74"/>
      <c r="F95" s="51"/>
      <c r="G95" s="51"/>
      <c r="H95" s="51"/>
      <c r="I95" s="51"/>
      <c r="J95" s="51"/>
      <c r="K95" s="51"/>
      <c r="L95" s="51"/>
      <c r="M95" s="51"/>
      <c r="N95" s="51">
        <v>20</v>
      </c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69"/>
      <c r="AI95" s="69"/>
      <c r="AJ95" s="75"/>
      <c r="AK95" s="57"/>
    </row>
    <row r="96" spans="1:37" s="48" customFormat="1" ht="28.5" customHeight="1" x14ac:dyDescent="0.45">
      <c r="A96" s="66"/>
      <c r="B96" s="50" t="s">
        <v>139</v>
      </c>
      <c r="C96" s="50" t="s">
        <v>32</v>
      </c>
      <c r="D96" s="71"/>
      <c r="E96" s="74"/>
      <c r="F96" s="51"/>
      <c r="G96" s="51"/>
      <c r="H96" s="51"/>
      <c r="I96" s="51"/>
      <c r="J96" s="51"/>
      <c r="K96" s="51"/>
      <c r="L96" s="51"/>
      <c r="M96" s="51"/>
      <c r="N96" s="51">
        <v>13</v>
      </c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69"/>
      <c r="AI96" s="69"/>
      <c r="AJ96" s="75"/>
      <c r="AK96" s="57"/>
    </row>
    <row r="97" spans="1:37" s="48" customFormat="1" ht="28.5" customHeight="1" x14ac:dyDescent="0.45">
      <c r="A97" s="66"/>
      <c r="B97" s="50" t="s">
        <v>144</v>
      </c>
      <c r="C97" s="50" t="s">
        <v>32</v>
      </c>
      <c r="D97" s="71"/>
      <c r="E97" s="74"/>
      <c r="F97" s="51"/>
      <c r="G97" s="51"/>
      <c r="H97" s="51"/>
      <c r="I97" s="51"/>
      <c r="J97" s="51"/>
      <c r="K97" s="51"/>
      <c r="L97" s="51"/>
      <c r="M97" s="51"/>
      <c r="N97" s="51">
        <v>12</v>
      </c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69"/>
      <c r="AI97" s="69"/>
      <c r="AJ97" s="75"/>
      <c r="AK97" s="57"/>
    </row>
    <row r="98" spans="1:37" s="48" customFormat="1" ht="28.5" customHeight="1" x14ac:dyDescent="0.45">
      <c r="A98" s="66"/>
      <c r="B98" s="50" t="s">
        <v>145</v>
      </c>
      <c r="C98" s="50" t="s">
        <v>32</v>
      </c>
      <c r="D98" s="71"/>
      <c r="E98" s="74"/>
      <c r="F98" s="51"/>
      <c r="G98" s="51"/>
      <c r="H98" s="51"/>
      <c r="I98" s="51"/>
      <c r="J98" s="51"/>
      <c r="K98" s="51"/>
      <c r="L98" s="51"/>
      <c r="M98" s="51"/>
      <c r="N98" s="51">
        <v>15</v>
      </c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69"/>
      <c r="AI98" s="69"/>
      <c r="AJ98" s="75"/>
      <c r="AK98" s="57"/>
    </row>
    <row r="99" spans="1:37" s="48" customFormat="1" ht="28.5" customHeight="1" x14ac:dyDescent="0.45">
      <c r="A99" s="66"/>
      <c r="B99" s="50" t="s">
        <v>243</v>
      </c>
      <c r="C99" s="50" t="s">
        <v>32</v>
      </c>
      <c r="D99" s="71"/>
      <c r="E99" s="74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>
        <v>7</v>
      </c>
      <c r="X99" s="51"/>
      <c r="Y99" s="51"/>
      <c r="Z99" s="51"/>
      <c r="AA99" s="51"/>
      <c r="AB99" s="51"/>
      <c r="AC99" s="51"/>
      <c r="AD99" s="51"/>
      <c r="AE99" s="51">
        <v>4</v>
      </c>
      <c r="AF99" s="51"/>
      <c r="AG99" s="51"/>
      <c r="AH99" s="69"/>
      <c r="AI99" s="69"/>
      <c r="AJ99" s="75"/>
      <c r="AK99" s="57"/>
    </row>
    <row r="100" spans="1:37" s="48" customFormat="1" ht="28.5" customHeight="1" x14ac:dyDescent="0.45">
      <c r="A100" s="66"/>
      <c r="B100" s="50" t="s">
        <v>244</v>
      </c>
      <c r="C100" s="50" t="s">
        <v>32</v>
      </c>
      <c r="D100" s="71"/>
      <c r="E100" s="74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>
        <v>4</v>
      </c>
      <c r="X100" s="51"/>
      <c r="Y100" s="51"/>
      <c r="Z100" s="51"/>
      <c r="AA100" s="51"/>
      <c r="AB100" s="51"/>
      <c r="AC100" s="51"/>
      <c r="AD100" s="51"/>
      <c r="AE100" s="51">
        <v>9</v>
      </c>
      <c r="AF100" s="51"/>
      <c r="AG100" s="51"/>
      <c r="AH100" s="69"/>
      <c r="AI100" s="69"/>
      <c r="AJ100" s="75"/>
      <c r="AK100" s="57"/>
    </row>
    <row r="101" spans="1:37" s="48" customFormat="1" ht="28.5" customHeight="1" x14ac:dyDescent="0.45">
      <c r="A101" s="66"/>
      <c r="B101" s="50" t="s">
        <v>245</v>
      </c>
      <c r="C101" s="50" t="s">
        <v>32</v>
      </c>
      <c r="D101" s="71"/>
      <c r="E101" s="74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>
        <v>1</v>
      </c>
      <c r="X101" s="51"/>
      <c r="Y101" s="51"/>
      <c r="Z101" s="51"/>
      <c r="AA101" s="51"/>
      <c r="AB101" s="51"/>
      <c r="AC101" s="51"/>
      <c r="AD101" s="51"/>
      <c r="AE101" s="51">
        <v>6</v>
      </c>
      <c r="AF101" s="51"/>
      <c r="AG101" s="51"/>
      <c r="AH101" s="69"/>
      <c r="AI101" s="69"/>
      <c r="AJ101" s="75"/>
      <c r="AK101" s="57"/>
    </row>
    <row r="102" spans="1:37" s="48" customFormat="1" ht="28.5" customHeight="1" x14ac:dyDescent="0.45">
      <c r="A102" s="66"/>
      <c r="B102" s="50" t="s">
        <v>335</v>
      </c>
      <c r="C102" s="50" t="s">
        <v>228</v>
      </c>
      <c r="D102" s="71"/>
      <c r="E102" s="74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>
        <v>11</v>
      </c>
      <c r="AD102" s="51"/>
      <c r="AE102" s="51"/>
      <c r="AF102" s="69"/>
      <c r="AG102" s="51"/>
      <c r="AH102" s="69"/>
      <c r="AI102" s="69"/>
      <c r="AJ102" s="75"/>
      <c r="AK102" s="57"/>
    </row>
    <row r="103" spans="1:37" s="48" customFormat="1" ht="28.5" customHeight="1" x14ac:dyDescent="0.45">
      <c r="A103" s="66"/>
      <c r="B103" s="50" t="s">
        <v>336</v>
      </c>
      <c r="C103" s="50" t="s">
        <v>34</v>
      </c>
      <c r="D103" s="71">
        <v>0.2</v>
      </c>
      <c r="E103" s="74">
        <v>4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69"/>
      <c r="AG103" s="51"/>
      <c r="AH103" s="69"/>
      <c r="AI103" s="69"/>
      <c r="AJ103" s="75"/>
      <c r="AK103" s="57"/>
    </row>
    <row r="104" spans="1:37" s="48" customFormat="1" ht="28.5" customHeight="1" x14ac:dyDescent="0.45">
      <c r="A104" s="66"/>
      <c r="B104" s="50" t="s">
        <v>336</v>
      </c>
      <c r="C104" s="50" t="s">
        <v>554</v>
      </c>
      <c r="D104" s="71"/>
      <c r="E104" s="74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69">
        <v>48</v>
      </c>
      <c r="AG104" s="51"/>
      <c r="AH104" s="69"/>
      <c r="AI104" s="69"/>
      <c r="AJ104" s="75"/>
      <c r="AK104" s="57"/>
    </row>
    <row r="105" spans="1:37" s="48" customFormat="1" ht="28.5" customHeight="1" x14ac:dyDescent="0.45">
      <c r="A105" s="66"/>
      <c r="B105" s="50" t="s">
        <v>336</v>
      </c>
      <c r="C105" s="50" t="s">
        <v>228</v>
      </c>
      <c r="D105" s="71"/>
      <c r="E105" s="74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>
        <v>69</v>
      </c>
      <c r="AD105" s="51"/>
      <c r="AE105" s="51"/>
      <c r="AF105" s="69"/>
      <c r="AG105" s="51"/>
      <c r="AH105" s="69"/>
      <c r="AI105" s="69"/>
      <c r="AJ105" s="75"/>
      <c r="AK105" s="57"/>
    </row>
    <row r="106" spans="1:37" s="48" customFormat="1" ht="28.5" customHeight="1" x14ac:dyDescent="0.45">
      <c r="A106" s="66"/>
      <c r="B106" s="50" t="s">
        <v>337</v>
      </c>
      <c r="C106" s="50" t="s">
        <v>615</v>
      </c>
      <c r="D106" s="71">
        <v>0.25</v>
      </c>
      <c r="E106" s="74">
        <v>1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69"/>
      <c r="AG106" s="51"/>
      <c r="AH106" s="69"/>
      <c r="AI106" s="69"/>
      <c r="AJ106" s="75"/>
      <c r="AK106" s="57"/>
    </row>
    <row r="107" spans="1:37" s="48" customFormat="1" ht="28.5" customHeight="1" x14ac:dyDescent="0.45">
      <c r="A107" s="66"/>
      <c r="B107" s="50" t="s">
        <v>337</v>
      </c>
      <c r="C107" s="50" t="s">
        <v>554</v>
      </c>
      <c r="D107" s="71"/>
      <c r="E107" s="74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69">
        <v>23</v>
      </c>
      <c r="AG107" s="51"/>
      <c r="AH107" s="69"/>
      <c r="AI107" s="69"/>
      <c r="AJ107" s="75"/>
      <c r="AK107" s="57"/>
    </row>
    <row r="108" spans="1:37" s="48" customFormat="1" ht="28.5" customHeight="1" x14ac:dyDescent="0.45">
      <c r="A108" s="66"/>
      <c r="B108" s="50" t="s">
        <v>337</v>
      </c>
      <c r="C108" s="50" t="s">
        <v>228</v>
      </c>
      <c r="D108" s="71"/>
      <c r="E108" s="74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>
        <v>26</v>
      </c>
      <c r="AD108" s="51"/>
      <c r="AE108" s="51"/>
      <c r="AF108" s="69"/>
      <c r="AG108" s="51"/>
      <c r="AH108" s="69"/>
      <c r="AI108" s="69"/>
      <c r="AJ108" s="75"/>
      <c r="AK108" s="57"/>
    </row>
    <row r="109" spans="1:37" s="48" customFormat="1" ht="28.5" customHeight="1" x14ac:dyDescent="0.45">
      <c r="A109" s="66"/>
      <c r="B109" s="50" t="s">
        <v>338</v>
      </c>
      <c r="C109" s="50" t="s">
        <v>554</v>
      </c>
      <c r="D109" s="71"/>
      <c r="E109" s="74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69">
        <v>9</v>
      </c>
      <c r="AG109" s="51"/>
      <c r="AH109" s="69"/>
      <c r="AI109" s="69"/>
      <c r="AJ109" s="75"/>
      <c r="AK109" s="57"/>
    </row>
    <row r="110" spans="1:37" s="48" customFormat="1" ht="28.5" customHeight="1" x14ac:dyDescent="0.45">
      <c r="A110" s="66"/>
      <c r="B110" s="50" t="s">
        <v>338</v>
      </c>
      <c r="C110" s="50" t="s">
        <v>228</v>
      </c>
      <c r="D110" s="71"/>
      <c r="E110" s="74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>
        <v>20</v>
      </c>
      <c r="AD110" s="51"/>
      <c r="AE110" s="51"/>
      <c r="AF110" s="51"/>
      <c r="AG110" s="51"/>
      <c r="AH110" s="69"/>
      <c r="AI110" s="69"/>
      <c r="AJ110" s="75"/>
      <c r="AK110" s="57"/>
    </row>
    <row r="111" spans="1:37" s="48" customFormat="1" ht="28.5" customHeight="1" x14ac:dyDescent="0.45">
      <c r="A111" s="66"/>
      <c r="B111" s="50" t="s">
        <v>339</v>
      </c>
      <c r="C111" s="50" t="s">
        <v>554</v>
      </c>
      <c r="D111" s="71"/>
      <c r="E111" s="74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69">
        <v>4</v>
      </c>
      <c r="AG111" s="51"/>
      <c r="AH111" s="69"/>
      <c r="AI111" s="69"/>
      <c r="AJ111" s="75"/>
      <c r="AK111" s="57"/>
    </row>
    <row r="112" spans="1:37" s="48" customFormat="1" ht="28.5" customHeight="1" x14ac:dyDescent="0.45">
      <c r="A112" s="66"/>
      <c r="B112" s="50" t="s">
        <v>339</v>
      </c>
      <c r="C112" s="50" t="s">
        <v>228</v>
      </c>
      <c r="D112" s="71"/>
      <c r="E112" s="74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>
        <v>24</v>
      </c>
      <c r="AD112" s="51"/>
      <c r="AE112" s="51"/>
      <c r="AF112" s="51"/>
      <c r="AG112" s="51"/>
      <c r="AH112" s="69"/>
      <c r="AI112" s="69"/>
      <c r="AJ112" s="75"/>
      <c r="AK112" s="57"/>
    </row>
    <row r="113" spans="1:37" s="48" customFormat="1" ht="28.5" customHeight="1" x14ac:dyDescent="0.45">
      <c r="A113" s="66"/>
      <c r="B113" s="50" t="s">
        <v>340</v>
      </c>
      <c r="C113" s="50" t="s">
        <v>228</v>
      </c>
      <c r="D113" s="71"/>
      <c r="E113" s="74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>
        <v>17</v>
      </c>
      <c r="AD113" s="51"/>
      <c r="AE113" s="51"/>
      <c r="AF113" s="69"/>
      <c r="AG113" s="51"/>
      <c r="AH113" s="69"/>
      <c r="AI113" s="69"/>
      <c r="AJ113" s="75"/>
      <c r="AK113" s="57"/>
    </row>
    <row r="114" spans="1:37" s="48" customFormat="1" ht="28.5" customHeight="1" x14ac:dyDescent="0.45">
      <c r="A114" s="66"/>
      <c r="B114" s="50" t="s">
        <v>341</v>
      </c>
      <c r="C114" s="50" t="s">
        <v>228</v>
      </c>
      <c r="D114" s="71"/>
      <c r="E114" s="74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>
        <v>16</v>
      </c>
      <c r="AD114" s="51"/>
      <c r="AE114" s="51"/>
      <c r="AF114" s="69"/>
      <c r="AG114" s="51"/>
      <c r="AH114" s="69"/>
      <c r="AI114" s="69"/>
      <c r="AJ114" s="75"/>
      <c r="AK114" s="57"/>
    </row>
    <row r="115" spans="1:37" s="48" customFormat="1" ht="28.5" customHeight="1" x14ac:dyDescent="0.45">
      <c r="A115" s="66"/>
      <c r="B115" s="50" t="s">
        <v>342</v>
      </c>
      <c r="C115" s="50" t="s">
        <v>554</v>
      </c>
      <c r="D115" s="71"/>
      <c r="E115" s="74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>
        <v>6</v>
      </c>
      <c r="AG115" s="51"/>
      <c r="AH115" s="69"/>
      <c r="AI115" s="69"/>
      <c r="AJ115" s="75"/>
      <c r="AK115" s="57"/>
    </row>
    <row r="116" spans="1:37" s="48" customFormat="1" ht="28.5" customHeight="1" x14ac:dyDescent="0.45">
      <c r="A116" s="66"/>
      <c r="B116" s="50" t="s">
        <v>342</v>
      </c>
      <c r="C116" s="50" t="s">
        <v>228</v>
      </c>
      <c r="D116" s="71"/>
      <c r="E116" s="74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>
        <v>16</v>
      </c>
      <c r="AD116" s="51"/>
      <c r="AE116" s="51"/>
      <c r="AF116" s="69"/>
      <c r="AG116" s="51"/>
      <c r="AH116" s="69"/>
      <c r="AI116" s="69"/>
      <c r="AJ116" s="75"/>
      <c r="AK116" s="57"/>
    </row>
    <row r="117" spans="1:37" s="48" customFormat="1" ht="28.5" customHeight="1" x14ac:dyDescent="0.45">
      <c r="A117" s="66"/>
      <c r="B117" s="50" t="s">
        <v>343</v>
      </c>
      <c r="C117" s="50" t="s">
        <v>228</v>
      </c>
      <c r="D117" s="71"/>
      <c r="E117" s="74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>
        <v>17</v>
      </c>
      <c r="AD117" s="51"/>
      <c r="AE117" s="51"/>
      <c r="AF117" s="51"/>
      <c r="AG117" s="51"/>
      <c r="AH117" s="69"/>
      <c r="AI117" s="69"/>
      <c r="AJ117" s="75"/>
      <c r="AK117" s="57"/>
    </row>
    <row r="118" spans="1:37" s="48" customFormat="1" ht="28.5" customHeight="1" x14ac:dyDescent="0.45">
      <c r="A118" s="66"/>
      <c r="B118" s="50" t="s">
        <v>344</v>
      </c>
      <c r="C118" s="50" t="s">
        <v>228</v>
      </c>
      <c r="D118" s="71"/>
      <c r="E118" s="74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>
        <v>17</v>
      </c>
      <c r="AD118" s="51"/>
      <c r="AE118" s="51"/>
      <c r="AF118" s="51"/>
      <c r="AG118" s="51"/>
      <c r="AH118" s="69"/>
      <c r="AI118" s="69"/>
      <c r="AJ118" s="75"/>
      <c r="AK118" s="57"/>
    </row>
    <row r="119" spans="1:37" s="48" customFormat="1" ht="28.5" customHeight="1" x14ac:dyDescent="0.45">
      <c r="A119" s="66"/>
      <c r="B119" s="50" t="s">
        <v>345</v>
      </c>
      <c r="C119" s="50" t="s">
        <v>228</v>
      </c>
      <c r="D119" s="71"/>
      <c r="E119" s="74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>
        <v>11</v>
      </c>
      <c r="AD119" s="51"/>
      <c r="AE119" s="51"/>
      <c r="AF119" s="51"/>
      <c r="AG119" s="51"/>
      <c r="AH119" s="69"/>
      <c r="AI119" s="69"/>
      <c r="AJ119" s="75"/>
      <c r="AK119" s="57"/>
    </row>
    <row r="120" spans="1:37" s="48" customFormat="1" ht="28.5" customHeight="1" x14ac:dyDescent="0.45">
      <c r="A120" s="66"/>
      <c r="B120" s="50" t="s">
        <v>346</v>
      </c>
      <c r="C120" s="50" t="s">
        <v>228</v>
      </c>
      <c r="D120" s="71"/>
      <c r="E120" s="74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>
        <v>24</v>
      </c>
      <c r="AD120" s="51"/>
      <c r="AE120" s="51"/>
      <c r="AF120" s="51"/>
      <c r="AG120" s="51"/>
      <c r="AH120" s="69"/>
      <c r="AI120" s="69"/>
      <c r="AJ120" s="75"/>
      <c r="AK120" s="57"/>
    </row>
    <row r="121" spans="1:37" s="48" customFormat="1" ht="28.5" customHeight="1" x14ac:dyDescent="0.45">
      <c r="A121" s="66"/>
      <c r="B121" s="50" t="s">
        <v>347</v>
      </c>
      <c r="C121" s="50" t="s">
        <v>228</v>
      </c>
      <c r="D121" s="71"/>
      <c r="E121" s="74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>
        <v>14</v>
      </c>
      <c r="AD121" s="51"/>
      <c r="AE121" s="51"/>
      <c r="AF121" s="51"/>
      <c r="AG121" s="51"/>
      <c r="AH121" s="69"/>
      <c r="AI121" s="69"/>
      <c r="AJ121" s="75"/>
      <c r="AK121" s="57"/>
    </row>
    <row r="122" spans="1:37" s="48" customFormat="1" ht="28.5" customHeight="1" x14ac:dyDescent="0.45">
      <c r="A122" s="66"/>
      <c r="B122" s="50" t="s">
        <v>348</v>
      </c>
      <c r="C122" s="50" t="s">
        <v>228</v>
      </c>
      <c r="D122" s="71"/>
      <c r="E122" s="74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>
        <v>13</v>
      </c>
      <c r="AD122" s="51"/>
      <c r="AE122" s="51"/>
      <c r="AF122" s="51"/>
      <c r="AG122" s="51"/>
      <c r="AH122" s="69"/>
      <c r="AI122" s="69"/>
      <c r="AJ122" s="75"/>
      <c r="AK122" s="57"/>
    </row>
    <row r="123" spans="1:37" s="48" customFormat="1" ht="28.5" customHeight="1" x14ac:dyDescent="0.45">
      <c r="A123" s="66"/>
      <c r="B123" s="50" t="s">
        <v>349</v>
      </c>
      <c r="C123" s="50" t="s">
        <v>554</v>
      </c>
      <c r="D123" s="71"/>
      <c r="E123" s="74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>
        <v>14</v>
      </c>
      <c r="AG123" s="51"/>
      <c r="AH123" s="69"/>
      <c r="AI123" s="69"/>
      <c r="AJ123" s="75"/>
      <c r="AK123" s="57"/>
    </row>
    <row r="124" spans="1:37" s="48" customFormat="1" ht="28.5" customHeight="1" x14ac:dyDescent="0.45">
      <c r="A124" s="66"/>
      <c r="B124" s="50" t="s">
        <v>349</v>
      </c>
      <c r="C124" s="50" t="s">
        <v>328</v>
      </c>
      <c r="D124" s="71">
        <v>0.5</v>
      </c>
      <c r="E124" s="74">
        <v>1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69"/>
      <c r="AI124" s="69"/>
      <c r="AJ124" s="75"/>
      <c r="AK124" s="57"/>
    </row>
    <row r="125" spans="1:37" s="48" customFormat="1" ht="28.5" customHeight="1" x14ac:dyDescent="0.45">
      <c r="A125" s="66"/>
      <c r="B125" s="50" t="s">
        <v>349</v>
      </c>
      <c r="C125" s="50" t="s">
        <v>228</v>
      </c>
      <c r="D125" s="71"/>
      <c r="E125" s="74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>
        <v>37</v>
      </c>
      <c r="AD125" s="51"/>
      <c r="AE125" s="51"/>
      <c r="AF125" s="51"/>
      <c r="AG125" s="51"/>
      <c r="AH125" s="69"/>
      <c r="AI125" s="69"/>
      <c r="AJ125" s="75"/>
      <c r="AK125" s="57"/>
    </row>
    <row r="126" spans="1:37" s="48" customFormat="1" ht="28.5" customHeight="1" x14ac:dyDescent="0.45">
      <c r="A126" s="66"/>
      <c r="B126" s="50" t="s">
        <v>350</v>
      </c>
      <c r="C126" s="50" t="s">
        <v>228</v>
      </c>
      <c r="D126" s="71"/>
      <c r="E126" s="74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>
        <v>13</v>
      </c>
      <c r="AD126" s="51"/>
      <c r="AE126" s="51"/>
      <c r="AF126" s="51"/>
      <c r="AG126" s="51"/>
      <c r="AH126" s="69"/>
      <c r="AI126" s="69"/>
      <c r="AJ126" s="75"/>
      <c r="AK126" s="57"/>
    </row>
    <row r="127" spans="1:37" s="48" customFormat="1" ht="28.5" customHeight="1" x14ac:dyDescent="0.45">
      <c r="A127" s="66"/>
      <c r="B127" s="50" t="s">
        <v>613</v>
      </c>
      <c r="C127" s="50" t="s">
        <v>34</v>
      </c>
      <c r="D127" s="71">
        <v>0.25</v>
      </c>
      <c r="E127" s="74">
        <v>1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69"/>
      <c r="AI127" s="69"/>
      <c r="AJ127" s="75"/>
      <c r="AK127" s="57"/>
    </row>
    <row r="128" spans="1:37" s="48" customFormat="1" ht="28.5" customHeight="1" x14ac:dyDescent="0.45">
      <c r="A128" s="66"/>
      <c r="B128" s="50" t="s">
        <v>351</v>
      </c>
      <c r="C128" s="50" t="s">
        <v>228</v>
      </c>
      <c r="D128" s="71"/>
      <c r="E128" s="74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>
        <v>47</v>
      </c>
      <c r="AD128" s="51"/>
      <c r="AE128" s="51"/>
      <c r="AF128" s="51"/>
      <c r="AG128" s="51"/>
      <c r="AH128" s="69"/>
      <c r="AI128" s="69"/>
      <c r="AJ128" s="75"/>
      <c r="AK128" s="57"/>
    </row>
    <row r="129" spans="1:37" s="48" customFormat="1" ht="28.5" customHeight="1" x14ac:dyDescent="0.45">
      <c r="A129" s="66"/>
      <c r="B129" s="50" t="s">
        <v>352</v>
      </c>
      <c r="C129" s="50" t="s">
        <v>228</v>
      </c>
      <c r="D129" s="71"/>
      <c r="E129" s="74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>
        <v>38</v>
      </c>
      <c r="AD129" s="51"/>
      <c r="AE129" s="51"/>
      <c r="AF129" s="51"/>
      <c r="AG129" s="51"/>
      <c r="AH129" s="69"/>
      <c r="AI129" s="69"/>
      <c r="AJ129" s="75"/>
      <c r="AK129" s="57"/>
    </row>
    <row r="130" spans="1:37" s="48" customFormat="1" ht="28.5" customHeight="1" x14ac:dyDescent="0.45">
      <c r="A130" s="66"/>
      <c r="B130" s="50" t="s">
        <v>162</v>
      </c>
      <c r="C130" s="50" t="s">
        <v>40</v>
      </c>
      <c r="D130" s="71">
        <v>0.25</v>
      </c>
      <c r="E130" s="74">
        <v>3</v>
      </c>
      <c r="F130" s="51"/>
      <c r="G130" s="51"/>
      <c r="H130" s="51">
        <v>2</v>
      </c>
      <c r="I130" s="51"/>
      <c r="J130" s="51"/>
      <c r="K130" s="51"/>
      <c r="L130" s="51">
        <v>2</v>
      </c>
      <c r="M130" s="51"/>
      <c r="N130" s="51"/>
      <c r="O130" s="51"/>
      <c r="P130" s="51">
        <v>2</v>
      </c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69"/>
      <c r="AI130" s="69"/>
      <c r="AJ130" s="75"/>
      <c r="AK130" s="57"/>
    </row>
    <row r="131" spans="1:37" s="48" customFormat="1" ht="28.5" customHeight="1" x14ac:dyDescent="0.45">
      <c r="A131" s="66"/>
      <c r="B131" s="50" t="s">
        <v>353</v>
      </c>
      <c r="C131" s="50" t="s">
        <v>228</v>
      </c>
      <c r="D131" s="71"/>
      <c r="E131" s="74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>
        <v>43</v>
      </c>
      <c r="AD131" s="51"/>
      <c r="AE131" s="51"/>
      <c r="AF131" s="51"/>
      <c r="AG131" s="51"/>
      <c r="AH131" s="69"/>
      <c r="AI131" s="69"/>
      <c r="AJ131" s="75"/>
      <c r="AK131" s="57"/>
    </row>
    <row r="132" spans="1:37" s="48" customFormat="1" ht="28.5" customHeight="1" x14ac:dyDescent="0.45">
      <c r="A132" s="66"/>
      <c r="B132" s="50" t="s">
        <v>163</v>
      </c>
      <c r="C132" s="50" t="s">
        <v>40</v>
      </c>
      <c r="D132" s="71"/>
      <c r="E132" s="74"/>
      <c r="F132" s="51"/>
      <c r="G132" s="51"/>
      <c r="H132" s="51">
        <v>2</v>
      </c>
      <c r="I132" s="51"/>
      <c r="J132" s="51"/>
      <c r="K132" s="51"/>
      <c r="L132" s="51">
        <v>2</v>
      </c>
      <c r="M132" s="51"/>
      <c r="N132" s="51"/>
      <c r="O132" s="51"/>
      <c r="P132" s="51">
        <v>2</v>
      </c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69"/>
      <c r="AI132" s="69"/>
      <c r="AJ132" s="75"/>
      <c r="AK132" s="57"/>
    </row>
    <row r="133" spans="1:37" s="48" customFormat="1" ht="28.5" customHeight="1" x14ac:dyDescent="0.45">
      <c r="A133" s="66"/>
      <c r="B133" s="50" t="s">
        <v>261</v>
      </c>
      <c r="C133" s="50" t="s">
        <v>228</v>
      </c>
      <c r="D133" s="71"/>
      <c r="E133" s="74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>
        <v>20</v>
      </c>
      <c r="AD133" s="51"/>
      <c r="AE133" s="51"/>
      <c r="AF133" s="51"/>
      <c r="AG133" s="51"/>
      <c r="AH133" s="69"/>
      <c r="AI133" s="69"/>
      <c r="AJ133" s="75"/>
      <c r="AK133" s="57"/>
    </row>
    <row r="134" spans="1:37" s="48" customFormat="1" ht="28.5" customHeight="1" x14ac:dyDescent="0.45">
      <c r="A134" s="66"/>
      <c r="B134" s="50" t="s">
        <v>132</v>
      </c>
      <c r="C134" s="50" t="s">
        <v>32</v>
      </c>
      <c r="D134" s="71"/>
      <c r="E134" s="74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>
        <v>10</v>
      </c>
      <c r="S134" s="51"/>
      <c r="T134" s="51"/>
      <c r="U134" s="51"/>
      <c r="V134" s="51"/>
      <c r="W134" s="51"/>
      <c r="X134" s="51"/>
      <c r="Y134" s="51">
        <v>2</v>
      </c>
      <c r="Z134" s="51"/>
      <c r="AA134" s="51"/>
      <c r="AB134" s="51"/>
      <c r="AC134" s="51">
        <v>11</v>
      </c>
      <c r="AD134" s="51"/>
      <c r="AE134" s="51"/>
      <c r="AF134" s="51"/>
      <c r="AG134" s="51">
        <v>7</v>
      </c>
      <c r="AH134" s="69"/>
      <c r="AI134" s="69"/>
      <c r="AJ134" s="75"/>
      <c r="AK134" s="57"/>
    </row>
    <row r="135" spans="1:37" s="48" customFormat="1" ht="28.5" customHeight="1" x14ac:dyDescent="0.45">
      <c r="A135" s="66"/>
      <c r="B135" s="50" t="s">
        <v>64</v>
      </c>
      <c r="C135" s="50" t="s">
        <v>32</v>
      </c>
      <c r="D135" s="71"/>
      <c r="E135" s="74"/>
      <c r="F135" s="51"/>
      <c r="G135" s="51"/>
      <c r="H135" s="51"/>
      <c r="I135" s="51"/>
      <c r="J135" s="51"/>
      <c r="K135" s="51"/>
      <c r="L135" s="51">
        <v>11</v>
      </c>
      <c r="M135" s="51"/>
      <c r="N135" s="51"/>
      <c r="O135" s="51"/>
      <c r="P135" s="51"/>
      <c r="Q135" s="51"/>
      <c r="R135" s="51">
        <v>14</v>
      </c>
      <c r="S135" s="51"/>
      <c r="T135" s="51"/>
      <c r="U135" s="51"/>
      <c r="V135" s="51"/>
      <c r="W135" s="51"/>
      <c r="X135" s="51">
        <v>3</v>
      </c>
      <c r="Y135" s="51">
        <v>11</v>
      </c>
      <c r="Z135" s="51"/>
      <c r="AA135" s="51"/>
      <c r="AB135" s="51"/>
      <c r="AC135" s="51"/>
      <c r="AD135" s="51"/>
      <c r="AE135" s="51"/>
      <c r="AF135" s="51"/>
      <c r="AG135" s="51">
        <v>12</v>
      </c>
      <c r="AH135" s="69"/>
      <c r="AI135" s="69"/>
      <c r="AJ135" s="75"/>
      <c r="AK135" s="57"/>
    </row>
    <row r="136" spans="1:37" s="48" customFormat="1" ht="28.5" customHeight="1" x14ac:dyDescent="0.45">
      <c r="A136" s="66"/>
      <c r="B136" s="50" t="s">
        <v>114</v>
      </c>
      <c r="C136" s="50" t="s">
        <v>32</v>
      </c>
      <c r="D136" s="71"/>
      <c r="E136" s="74"/>
      <c r="F136" s="51"/>
      <c r="G136" s="51">
        <v>3</v>
      </c>
      <c r="H136" s="51"/>
      <c r="I136" s="51"/>
      <c r="J136" s="51"/>
      <c r="K136" s="51"/>
      <c r="L136" s="51"/>
      <c r="M136" s="51">
        <v>1</v>
      </c>
      <c r="N136" s="51"/>
      <c r="O136" s="51"/>
      <c r="P136" s="51"/>
      <c r="Q136" s="51">
        <v>21</v>
      </c>
      <c r="R136" s="51"/>
      <c r="S136" s="51"/>
      <c r="T136" s="51"/>
      <c r="U136" s="51">
        <v>31</v>
      </c>
      <c r="V136" s="51"/>
      <c r="W136" s="51"/>
      <c r="X136" s="51"/>
      <c r="Y136" s="51">
        <v>25</v>
      </c>
      <c r="Z136" s="51"/>
      <c r="AA136" s="51"/>
      <c r="AB136" s="51"/>
      <c r="AC136" s="51">
        <v>33</v>
      </c>
      <c r="AD136" s="51"/>
      <c r="AE136" s="51"/>
      <c r="AF136" s="51"/>
      <c r="AG136" s="51"/>
      <c r="AH136" s="69">
        <v>37</v>
      </c>
      <c r="AI136" s="69"/>
      <c r="AJ136" s="75"/>
      <c r="AK136" s="57"/>
    </row>
    <row r="137" spans="1:37" s="48" customFormat="1" ht="28.5" customHeight="1" x14ac:dyDescent="0.45">
      <c r="A137" s="66"/>
      <c r="B137" s="50" t="s">
        <v>114</v>
      </c>
      <c r="C137" s="50" t="s">
        <v>228</v>
      </c>
      <c r="D137" s="71"/>
      <c r="E137" s="74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>
        <v>42</v>
      </c>
      <c r="AD137" s="51"/>
      <c r="AE137" s="51"/>
      <c r="AF137" s="51"/>
      <c r="AG137" s="51"/>
      <c r="AH137" s="69"/>
      <c r="AI137" s="69"/>
      <c r="AJ137" s="75"/>
      <c r="AK137" s="57"/>
    </row>
    <row r="138" spans="1:37" s="48" customFormat="1" ht="28.5" customHeight="1" x14ac:dyDescent="0.45">
      <c r="A138" s="66"/>
      <c r="B138" s="50" t="s">
        <v>220</v>
      </c>
      <c r="C138" s="50" t="s">
        <v>32</v>
      </c>
      <c r="D138" s="71"/>
      <c r="E138" s="74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>
        <v>2</v>
      </c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69"/>
      <c r="AI138" s="69"/>
      <c r="AJ138" s="75"/>
      <c r="AK138" s="57"/>
    </row>
    <row r="139" spans="1:37" s="48" customFormat="1" ht="28.5" customHeight="1" x14ac:dyDescent="0.45">
      <c r="A139" s="66"/>
      <c r="B139" s="50" t="s">
        <v>220</v>
      </c>
      <c r="C139" s="50" t="s">
        <v>228</v>
      </c>
      <c r="D139" s="71"/>
      <c r="E139" s="74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>
        <v>13</v>
      </c>
      <c r="AD139" s="51"/>
      <c r="AE139" s="51"/>
      <c r="AF139" s="51"/>
      <c r="AG139" s="51"/>
      <c r="AH139" s="69"/>
      <c r="AI139" s="69"/>
      <c r="AJ139" s="75"/>
      <c r="AK139" s="57"/>
    </row>
    <row r="140" spans="1:37" s="48" customFormat="1" ht="28.5" customHeight="1" x14ac:dyDescent="0.45">
      <c r="A140" s="66"/>
      <c r="B140" s="50" t="s">
        <v>354</v>
      </c>
      <c r="C140" s="50" t="s">
        <v>228</v>
      </c>
      <c r="D140" s="71"/>
      <c r="E140" s="74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>
        <v>26</v>
      </c>
      <c r="AD140" s="51"/>
      <c r="AE140" s="51"/>
      <c r="AF140" s="51"/>
      <c r="AG140" s="51"/>
      <c r="AH140" s="69"/>
      <c r="AI140" s="69"/>
      <c r="AJ140" s="75"/>
      <c r="AK140" s="57"/>
    </row>
    <row r="141" spans="1:37" s="48" customFormat="1" ht="28.5" customHeight="1" x14ac:dyDescent="0.45">
      <c r="A141" s="66"/>
      <c r="B141" s="50" t="s">
        <v>614</v>
      </c>
      <c r="C141" s="50" t="s">
        <v>228</v>
      </c>
      <c r="D141" s="71"/>
      <c r="E141" s="74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>
        <v>11</v>
      </c>
      <c r="AD141" s="51"/>
      <c r="AE141" s="51"/>
      <c r="AF141" s="51"/>
      <c r="AG141" s="51"/>
      <c r="AH141" s="69"/>
      <c r="AI141" s="69"/>
      <c r="AJ141" s="75"/>
      <c r="AK141" s="57"/>
    </row>
    <row r="142" spans="1:37" s="48" customFormat="1" ht="28.5" customHeight="1" x14ac:dyDescent="0.45">
      <c r="A142" s="66"/>
      <c r="B142" s="50" t="s">
        <v>355</v>
      </c>
      <c r="C142" s="50" t="s">
        <v>228</v>
      </c>
      <c r="D142" s="71"/>
      <c r="E142" s="74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>
        <v>29</v>
      </c>
      <c r="AD142" s="51"/>
      <c r="AE142" s="51"/>
      <c r="AF142" s="51"/>
      <c r="AG142" s="51"/>
      <c r="AH142" s="69"/>
      <c r="AI142" s="69"/>
      <c r="AJ142" s="75"/>
      <c r="AK142" s="57"/>
    </row>
    <row r="143" spans="1:37" s="48" customFormat="1" ht="28.5" customHeight="1" x14ac:dyDescent="0.45">
      <c r="A143" s="66"/>
      <c r="B143" s="50" t="s">
        <v>356</v>
      </c>
      <c r="C143" s="50" t="s">
        <v>228</v>
      </c>
      <c r="D143" s="71"/>
      <c r="E143" s="74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>
        <v>30</v>
      </c>
      <c r="AD143" s="51"/>
      <c r="AE143" s="51"/>
      <c r="AF143" s="51"/>
      <c r="AG143" s="51"/>
      <c r="AH143" s="69"/>
      <c r="AI143" s="69"/>
      <c r="AJ143" s="75"/>
      <c r="AK143" s="57"/>
    </row>
    <row r="144" spans="1:37" s="48" customFormat="1" ht="28.5" customHeight="1" x14ac:dyDescent="0.45">
      <c r="A144" s="66"/>
      <c r="B144" s="50" t="s">
        <v>262</v>
      </c>
      <c r="C144" s="50" t="s">
        <v>554</v>
      </c>
      <c r="D144" s="71"/>
      <c r="E144" s="74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>
        <v>36</v>
      </c>
      <c r="AG144" s="51"/>
      <c r="AH144" s="69"/>
      <c r="AI144" s="69"/>
      <c r="AJ144" s="75"/>
      <c r="AK144" s="57"/>
    </row>
    <row r="145" spans="1:37" s="48" customFormat="1" ht="28.5" customHeight="1" x14ac:dyDescent="0.45">
      <c r="A145" s="66"/>
      <c r="B145" s="50" t="s">
        <v>262</v>
      </c>
      <c r="C145" s="50" t="s">
        <v>228</v>
      </c>
      <c r="D145" s="71"/>
      <c r="E145" s="74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>
        <v>45</v>
      </c>
      <c r="AD145" s="51"/>
      <c r="AE145" s="51"/>
      <c r="AF145" s="51"/>
      <c r="AG145" s="51"/>
      <c r="AH145" s="69"/>
      <c r="AI145" s="69"/>
      <c r="AJ145" s="75"/>
      <c r="AK145" s="57"/>
    </row>
    <row r="146" spans="1:37" s="48" customFormat="1" ht="28.5" customHeight="1" x14ac:dyDescent="0.45">
      <c r="A146" s="66"/>
      <c r="B146" s="50" t="s">
        <v>83</v>
      </c>
      <c r="C146" s="50" t="s">
        <v>40</v>
      </c>
      <c r="D146" s="71">
        <v>0.25</v>
      </c>
      <c r="E146" s="74">
        <v>2</v>
      </c>
      <c r="F146" s="51"/>
      <c r="G146" s="51"/>
      <c r="H146" s="51">
        <v>2</v>
      </c>
      <c r="I146" s="51"/>
      <c r="J146" s="51"/>
      <c r="K146" s="51"/>
      <c r="L146" s="51">
        <v>2</v>
      </c>
      <c r="M146" s="51"/>
      <c r="N146" s="51"/>
      <c r="O146" s="51"/>
      <c r="P146" s="51">
        <v>2</v>
      </c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69"/>
      <c r="AI146" s="69"/>
      <c r="AJ146" s="75"/>
      <c r="AK146" s="57"/>
    </row>
    <row r="147" spans="1:37" s="48" customFormat="1" ht="28.5" customHeight="1" x14ac:dyDescent="0.45">
      <c r="A147" s="66"/>
      <c r="B147" s="50" t="s">
        <v>100</v>
      </c>
      <c r="C147" s="50" t="s">
        <v>40</v>
      </c>
      <c r="D147" s="71">
        <v>0.25</v>
      </c>
      <c r="E147" s="74">
        <v>1</v>
      </c>
      <c r="F147" s="51"/>
      <c r="G147" s="51"/>
      <c r="H147" s="51">
        <v>2</v>
      </c>
      <c r="I147" s="51"/>
      <c r="J147" s="51"/>
      <c r="K147" s="51"/>
      <c r="L147" s="51">
        <v>2</v>
      </c>
      <c r="M147" s="51"/>
      <c r="N147" s="51"/>
      <c r="O147" s="51"/>
      <c r="P147" s="51">
        <v>2</v>
      </c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69"/>
      <c r="AI147" s="69"/>
      <c r="AJ147" s="75"/>
      <c r="AK147" s="57"/>
    </row>
    <row r="148" spans="1:37" s="48" customFormat="1" ht="28.5" customHeight="1" x14ac:dyDescent="0.45">
      <c r="A148" s="66"/>
      <c r="B148" s="50" t="s">
        <v>129</v>
      </c>
      <c r="C148" s="50" t="s">
        <v>554</v>
      </c>
      <c r="D148" s="71"/>
      <c r="E148" s="74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>
        <v>28</v>
      </c>
      <c r="AG148" s="51"/>
      <c r="AH148" s="69"/>
      <c r="AI148" s="69"/>
      <c r="AJ148" s="75"/>
      <c r="AK148" s="57"/>
    </row>
    <row r="149" spans="1:37" s="48" customFormat="1" ht="28.5" customHeight="1" x14ac:dyDescent="0.45">
      <c r="A149" s="66"/>
      <c r="B149" s="50" t="s">
        <v>568</v>
      </c>
      <c r="C149" s="50" t="s">
        <v>554</v>
      </c>
      <c r="D149" s="71"/>
      <c r="E149" s="74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>
        <v>17</v>
      </c>
      <c r="AG149" s="51"/>
      <c r="AH149" s="69"/>
      <c r="AI149" s="69"/>
      <c r="AJ149" s="75"/>
      <c r="AK149" s="57"/>
    </row>
    <row r="150" spans="1:37" s="48" customFormat="1" ht="28.5" customHeight="1" x14ac:dyDescent="0.45">
      <c r="A150" s="66"/>
      <c r="B150" s="50" t="s">
        <v>357</v>
      </c>
      <c r="C150" s="50" t="s">
        <v>554</v>
      </c>
      <c r="D150" s="71"/>
      <c r="E150" s="74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>
        <v>23</v>
      </c>
      <c r="AG150" s="51"/>
      <c r="AH150" s="69"/>
      <c r="AI150" s="69"/>
      <c r="AJ150" s="75"/>
      <c r="AK150" s="57"/>
    </row>
    <row r="151" spans="1:37" s="48" customFormat="1" ht="28.5" customHeight="1" x14ac:dyDescent="0.45">
      <c r="A151" s="66"/>
      <c r="B151" s="50" t="s">
        <v>357</v>
      </c>
      <c r="C151" s="50" t="s">
        <v>228</v>
      </c>
      <c r="D151" s="71"/>
      <c r="E151" s="74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>
        <v>22</v>
      </c>
      <c r="AD151" s="51"/>
      <c r="AE151" s="51"/>
      <c r="AF151" s="51"/>
      <c r="AG151" s="51"/>
      <c r="AH151" s="69"/>
      <c r="AI151" s="69"/>
      <c r="AJ151" s="75"/>
      <c r="AK151" s="57"/>
    </row>
    <row r="152" spans="1:37" s="48" customFormat="1" ht="28.5" customHeight="1" x14ac:dyDescent="0.45">
      <c r="A152" s="66"/>
      <c r="B152" s="50" t="s">
        <v>358</v>
      </c>
      <c r="C152" s="50" t="s">
        <v>228</v>
      </c>
      <c r="D152" s="71"/>
      <c r="E152" s="74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>
        <v>34</v>
      </c>
      <c r="AD152" s="51"/>
      <c r="AE152" s="51"/>
      <c r="AF152" s="51"/>
      <c r="AG152" s="51"/>
      <c r="AH152" s="69"/>
      <c r="AI152" s="69"/>
      <c r="AJ152" s="75"/>
      <c r="AK152" s="57"/>
    </row>
    <row r="153" spans="1:37" s="48" customFormat="1" ht="28.5" customHeight="1" x14ac:dyDescent="0.45">
      <c r="A153" s="66"/>
      <c r="B153" s="50" t="s">
        <v>359</v>
      </c>
      <c r="C153" s="50" t="s">
        <v>228</v>
      </c>
      <c r="D153" s="71"/>
      <c r="E153" s="74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>
        <v>34</v>
      </c>
      <c r="AD153" s="51"/>
      <c r="AE153" s="51"/>
      <c r="AF153" s="51"/>
      <c r="AG153" s="51"/>
      <c r="AH153" s="69"/>
      <c r="AI153" s="69"/>
      <c r="AJ153" s="75"/>
      <c r="AK153" s="57"/>
    </row>
    <row r="154" spans="1:37" s="48" customFormat="1" ht="28.5" customHeight="1" x14ac:dyDescent="0.45">
      <c r="A154" s="66"/>
      <c r="B154" s="50" t="s">
        <v>246</v>
      </c>
      <c r="C154" s="50" t="s">
        <v>40</v>
      </c>
      <c r="D154" s="71"/>
      <c r="E154" s="74">
        <v>2</v>
      </c>
      <c r="F154" s="51"/>
      <c r="G154" s="51"/>
      <c r="H154" s="51"/>
      <c r="I154" s="51"/>
      <c r="J154" s="51"/>
      <c r="K154" s="51"/>
      <c r="L154" s="51">
        <v>3</v>
      </c>
      <c r="M154" s="51"/>
      <c r="N154" s="51"/>
      <c r="O154" s="51"/>
      <c r="P154" s="51"/>
      <c r="Q154" s="51">
        <v>3</v>
      </c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69"/>
      <c r="AI154" s="69"/>
      <c r="AJ154" s="75"/>
      <c r="AK154" s="57"/>
    </row>
    <row r="155" spans="1:37" s="48" customFormat="1" ht="28.5" customHeight="1" x14ac:dyDescent="0.45">
      <c r="A155" s="66"/>
      <c r="B155" s="50" t="s">
        <v>164</v>
      </c>
      <c r="C155" s="50" t="s">
        <v>40</v>
      </c>
      <c r="D155" s="71">
        <v>0.25</v>
      </c>
      <c r="E155" s="74">
        <v>4</v>
      </c>
      <c r="F155" s="51"/>
      <c r="G155" s="51">
        <v>2</v>
      </c>
      <c r="H155" s="51">
        <v>2</v>
      </c>
      <c r="I155" s="51"/>
      <c r="J155" s="51"/>
      <c r="K155" s="51"/>
      <c r="L155" s="51">
        <v>2</v>
      </c>
      <c r="M155" s="51"/>
      <c r="N155" s="51"/>
      <c r="O155" s="51"/>
      <c r="P155" s="51">
        <v>2</v>
      </c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69"/>
      <c r="AI155" s="69"/>
      <c r="AJ155" s="75"/>
      <c r="AK155" s="57"/>
    </row>
    <row r="156" spans="1:37" s="48" customFormat="1" ht="28.5" customHeight="1" x14ac:dyDescent="0.45">
      <c r="A156" s="66"/>
      <c r="B156" s="50" t="s">
        <v>234</v>
      </c>
      <c r="C156" s="50" t="s">
        <v>40</v>
      </c>
      <c r="D156" s="71">
        <v>0.5</v>
      </c>
      <c r="E156" s="74">
        <v>1</v>
      </c>
      <c r="F156" s="51"/>
      <c r="G156" s="51"/>
      <c r="H156" s="51">
        <v>2</v>
      </c>
      <c r="I156" s="51"/>
      <c r="J156" s="51"/>
      <c r="K156" s="51"/>
      <c r="L156" s="51">
        <v>2</v>
      </c>
      <c r="M156" s="51"/>
      <c r="N156" s="51"/>
      <c r="O156" s="51"/>
      <c r="P156" s="51">
        <v>2</v>
      </c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69"/>
      <c r="AI156" s="69"/>
      <c r="AJ156" s="75"/>
      <c r="AK156" s="57"/>
    </row>
    <row r="157" spans="1:37" s="48" customFormat="1" ht="28.5" customHeight="1" x14ac:dyDescent="0.45">
      <c r="A157" s="66"/>
      <c r="B157" s="50" t="s">
        <v>165</v>
      </c>
      <c r="C157" s="50" t="s">
        <v>40</v>
      </c>
      <c r="D157" s="71">
        <v>0.25</v>
      </c>
      <c r="E157" s="74">
        <v>2</v>
      </c>
      <c r="F157" s="51"/>
      <c r="G157" s="51"/>
      <c r="H157" s="51">
        <v>2</v>
      </c>
      <c r="I157" s="51"/>
      <c r="J157" s="51"/>
      <c r="K157" s="51"/>
      <c r="L157" s="51">
        <v>2</v>
      </c>
      <c r="M157" s="51"/>
      <c r="N157" s="51"/>
      <c r="O157" s="51"/>
      <c r="P157" s="51">
        <v>2</v>
      </c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69"/>
      <c r="AI157" s="69"/>
      <c r="AJ157" s="75"/>
      <c r="AK157" s="57"/>
    </row>
    <row r="158" spans="1:37" s="48" customFormat="1" ht="28.5" customHeight="1" x14ac:dyDescent="0.45">
      <c r="A158" s="66"/>
      <c r="B158" s="50" t="s">
        <v>48</v>
      </c>
      <c r="C158" s="50" t="s">
        <v>32</v>
      </c>
      <c r="D158" s="71"/>
      <c r="E158" s="74"/>
      <c r="F158" s="51">
        <v>6</v>
      </c>
      <c r="G158" s="51"/>
      <c r="H158" s="51"/>
      <c r="I158" s="51">
        <v>8</v>
      </c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>
        <v>14</v>
      </c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69">
        <v>6</v>
      </c>
      <c r="AI158" s="69"/>
      <c r="AJ158" s="75"/>
      <c r="AK158" s="57"/>
    </row>
    <row r="159" spans="1:37" s="48" customFormat="1" ht="28.5" customHeight="1" x14ac:dyDescent="0.45">
      <c r="A159" s="66"/>
      <c r="B159" s="50" t="s">
        <v>39</v>
      </c>
      <c r="C159" s="50" t="s">
        <v>32</v>
      </c>
      <c r="D159" s="71"/>
      <c r="E159" s="74">
        <v>6</v>
      </c>
      <c r="F159" s="51">
        <v>5</v>
      </c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>
        <v>6</v>
      </c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69">
        <v>6</v>
      </c>
      <c r="AI159" s="69"/>
      <c r="AJ159" s="75"/>
      <c r="AK159" s="57"/>
    </row>
    <row r="160" spans="1:37" s="48" customFormat="1" ht="28.5" customHeight="1" x14ac:dyDescent="0.45">
      <c r="A160" s="66"/>
      <c r="B160" s="50" t="s">
        <v>39</v>
      </c>
      <c r="C160" s="50" t="s">
        <v>263</v>
      </c>
      <c r="D160" s="71"/>
      <c r="E160" s="74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>
        <v>12</v>
      </c>
      <c r="AD160" s="51"/>
      <c r="AE160" s="51"/>
      <c r="AF160" s="51"/>
      <c r="AG160" s="51"/>
      <c r="AH160" s="69"/>
      <c r="AI160" s="69"/>
      <c r="AJ160" s="75"/>
      <c r="AK160" s="57"/>
    </row>
    <row r="161" spans="1:37" s="48" customFormat="1" ht="28.5" customHeight="1" x14ac:dyDescent="0.45">
      <c r="A161" s="66"/>
      <c r="B161" s="50" t="s">
        <v>54</v>
      </c>
      <c r="C161" s="50" t="s">
        <v>32</v>
      </c>
      <c r="D161" s="71"/>
      <c r="E161" s="74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>
        <v>2</v>
      </c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>
        <v>4</v>
      </c>
      <c r="AG161" s="51"/>
      <c r="AH161" s="69"/>
      <c r="AI161" s="69"/>
      <c r="AJ161" s="75"/>
      <c r="AK161" s="57"/>
    </row>
    <row r="162" spans="1:37" s="48" customFormat="1" ht="28.5" customHeight="1" x14ac:dyDescent="0.45">
      <c r="A162" s="66"/>
      <c r="B162" s="50" t="s">
        <v>38</v>
      </c>
      <c r="C162" s="50" t="s">
        <v>32</v>
      </c>
      <c r="D162" s="71"/>
      <c r="E162" s="74">
        <v>4</v>
      </c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>
        <v>71</v>
      </c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>
        <v>15</v>
      </c>
      <c r="AH162" s="69"/>
      <c r="AI162" s="69"/>
      <c r="AJ162" s="75"/>
      <c r="AK162" s="57"/>
    </row>
    <row r="163" spans="1:37" s="48" customFormat="1" ht="28.5" customHeight="1" x14ac:dyDescent="0.45">
      <c r="A163" s="66"/>
      <c r="B163" s="50" t="s">
        <v>38</v>
      </c>
      <c r="C163" s="50" t="s">
        <v>263</v>
      </c>
      <c r="D163" s="71"/>
      <c r="E163" s="74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>
        <v>23</v>
      </c>
      <c r="AD163" s="51"/>
      <c r="AE163" s="51"/>
      <c r="AF163" s="51"/>
      <c r="AG163" s="51"/>
      <c r="AH163" s="69"/>
      <c r="AI163" s="69"/>
      <c r="AJ163" s="75"/>
      <c r="AK163" s="57"/>
    </row>
    <row r="164" spans="1:37" s="48" customFormat="1" ht="28.5" customHeight="1" x14ac:dyDescent="0.45">
      <c r="A164" s="66"/>
      <c r="B164" s="50" t="s">
        <v>37</v>
      </c>
      <c r="C164" s="50" t="s">
        <v>32</v>
      </c>
      <c r="D164" s="71"/>
      <c r="E164" s="74">
        <v>70</v>
      </c>
      <c r="F164" s="51"/>
      <c r="G164" s="51"/>
      <c r="H164" s="51">
        <v>27</v>
      </c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>
        <v>105</v>
      </c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>
        <v>43</v>
      </c>
      <c r="AH164" s="69"/>
      <c r="AI164" s="69"/>
      <c r="AJ164" s="75"/>
      <c r="AK164" s="57"/>
    </row>
    <row r="165" spans="1:37" s="48" customFormat="1" ht="28.5" customHeight="1" x14ac:dyDescent="0.45">
      <c r="A165" s="66"/>
      <c r="B165" s="50" t="s">
        <v>37</v>
      </c>
      <c r="C165" s="50" t="s">
        <v>263</v>
      </c>
      <c r="D165" s="71"/>
      <c r="E165" s="74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>
        <v>34</v>
      </c>
      <c r="AD165" s="51"/>
      <c r="AE165" s="51"/>
      <c r="AF165" s="51"/>
      <c r="AG165" s="51"/>
      <c r="AH165" s="69"/>
      <c r="AI165" s="69"/>
      <c r="AJ165" s="75"/>
      <c r="AK165" s="57"/>
    </row>
    <row r="166" spans="1:37" s="48" customFormat="1" ht="28.5" customHeight="1" x14ac:dyDescent="0.45">
      <c r="A166" s="66"/>
      <c r="B166" s="50" t="s">
        <v>53</v>
      </c>
      <c r="C166" s="50" t="s">
        <v>32</v>
      </c>
      <c r="D166" s="71"/>
      <c r="E166" s="74">
        <v>8</v>
      </c>
      <c r="F166" s="51">
        <v>11</v>
      </c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>
        <v>6</v>
      </c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69"/>
      <c r="AI166" s="69"/>
      <c r="AJ166" s="75"/>
      <c r="AK166" s="57"/>
    </row>
    <row r="167" spans="1:37" s="48" customFormat="1" ht="28.5" customHeight="1" x14ac:dyDescent="0.45">
      <c r="A167" s="66"/>
      <c r="B167" s="50" t="s">
        <v>55</v>
      </c>
      <c r="C167" s="50" t="s">
        <v>32</v>
      </c>
      <c r="D167" s="71"/>
      <c r="E167" s="74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>
        <v>2</v>
      </c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69">
        <v>7</v>
      </c>
      <c r="AI167" s="69"/>
      <c r="AJ167" s="75"/>
      <c r="AK167" s="57"/>
    </row>
    <row r="168" spans="1:37" s="48" customFormat="1" ht="28.5" customHeight="1" x14ac:dyDescent="0.45">
      <c r="A168" s="66"/>
      <c r="B168" s="50" t="s">
        <v>52</v>
      </c>
      <c r="C168" s="50" t="s">
        <v>32</v>
      </c>
      <c r="D168" s="71"/>
      <c r="E168" s="74">
        <v>7</v>
      </c>
      <c r="F168" s="51">
        <v>9</v>
      </c>
      <c r="G168" s="51"/>
      <c r="H168" s="51">
        <v>4</v>
      </c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>
        <v>7</v>
      </c>
      <c r="AD168" s="51"/>
      <c r="AE168" s="51"/>
      <c r="AF168" s="51"/>
      <c r="AG168" s="51"/>
      <c r="AH168" s="69"/>
      <c r="AI168" s="69"/>
      <c r="AJ168" s="75"/>
      <c r="AK168" s="57"/>
    </row>
    <row r="169" spans="1:37" s="48" customFormat="1" ht="28.5" customHeight="1" x14ac:dyDescent="0.45">
      <c r="A169" s="66"/>
      <c r="B169" s="50" t="s">
        <v>52</v>
      </c>
      <c r="C169" s="50" t="s">
        <v>263</v>
      </c>
      <c r="D169" s="71"/>
      <c r="E169" s="74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>
        <v>9</v>
      </c>
      <c r="AD169" s="51"/>
      <c r="AE169" s="51"/>
      <c r="AF169" s="51"/>
      <c r="AG169" s="51"/>
      <c r="AH169" s="69"/>
      <c r="AI169" s="69"/>
      <c r="AJ169" s="75"/>
      <c r="AK169" s="57"/>
    </row>
    <row r="170" spans="1:37" s="48" customFormat="1" ht="28.5" customHeight="1" x14ac:dyDescent="0.45">
      <c r="A170" s="66"/>
      <c r="B170" s="50" t="s">
        <v>42</v>
      </c>
      <c r="C170" s="50" t="s">
        <v>32</v>
      </c>
      <c r="D170" s="71"/>
      <c r="E170" s="74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>
        <v>2</v>
      </c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69">
        <v>5</v>
      </c>
      <c r="AI170" s="69"/>
      <c r="AJ170" s="75"/>
      <c r="AK170" s="57"/>
    </row>
    <row r="171" spans="1:37" s="48" customFormat="1" ht="28.5" customHeight="1" x14ac:dyDescent="0.45">
      <c r="A171" s="66"/>
      <c r="B171" s="50" t="s">
        <v>42</v>
      </c>
      <c r="C171" s="50" t="s">
        <v>263</v>
      </c>
      <c r="D171" s="71"/>
      <c r="E171" s="74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>
        <v>16</v>
      </c>
      <c r="AD171" s="51"/>
      <c r="AE171" s="51"/>
      <c r="AF171" s="51"/>
      <c r="AG171" s="51"/>
      <c r="AH171" s="69"/>
      <c r="AI171" s="69"/>
      <c r="AJ171" s="75"/>
      <c r="AK171" s="57"/>
    </row>
    <row r="172" spans="1:37" s="48" customFormat="1" ht="28.5" customHeight="1" x14ac:dyDescent="0.45">
      <c r="A172" s="66"/>
      <c r="B172" s="50" t="s">
        <v>360</v>
      </c>
      <c r="C172" s="50" t="s">
        <v>228</v>
      </c>
      <c r="D172" s="71"/>
      <c r="E172" s="74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>
        <v>13</v>
      </c>
      <c r="AD172" s="51"/>
      <c r="AE172" s="51"/>
      <c r="AF172" s="51"/>
      <c r="AG172" s="51"/>
      <c r="AH172" s="69"/>
      <c r="AI172" s="69"/>
      <c r="AJ172" s="75"/>
      <c r="AK172" s="57"/>
    </row>
    <row r="173" spans="1:37" s="48" customFormat="1" ht="28.5" customHeight="1" x14ac:dyDescent="0.45">
      <c r="A173" s="66"/>
      <c r="B173" s="50" t="s">
        <v>361</v>
      </c>
      <c r="C173" s="50" t="s">
        <v>228</v>
      </c>
      <c r="D173" s="71"/>
      <c r="E173" s="74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>
        <v>18</v>
      </c>
      <c r="AD173" s="51"/>
      <c r="AE173" s="51"/>
      <c r="AF173" s="51"/>
      <c r="AG173" s="51"/>
      <c r="AH173" s="69"/>
      <c r="AI173" s="69"/>
      <c r="AJ173" s="75"/>
      <c r="AK173" s="57"/>
    </row>
    <row r="174" spans="1:37" s="48" customFormat="1" ht="28.5" customHeight="1" x14ac:dyDescent="0.45">
      <c r="A174" s="66"/>
      <c r="B174" s="50" t="s">
        <v>362</v>
      </c>
      <c r="C174" s="50" t="s">
        <v>228</v>
      </c>
      <c r="D174" s="71"/>
      <c r="E174" s="74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>
        <v>15</v>
      </c>
      <c r="AD174" s="51"/>
      <c r="AE174" s="51"/>
      <c r="AF174" s="51"/>
      <c r="AG174" s="51"/>
      <c r="AH174" s="69"/>
      <c r="AI174" s="69"/>
      <c r="AJ174" s="75"/>
      <c r="AK174" s="57"/>
    </row>
    <row r="175" spans="1:37" s="48" customFormat="1" ht="28.5" customHeight="1" x14ac:dyDescent="0.45">
      <c r="A175" s="66"/>
      <c r="B175" s="50" t="s">
        <v>363</v>
      </c>
      <c r="C175" s="50" t="s">
        <v>554</v>
      </c>
      <c r="D175" s="71"/>
      <c r="E175" s="74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>
        <v>5</v>
      </c>
      <c r="AG175" s="51"/>
      <c r="AH175" s="69"/>
      <c r="AI175" s="69"/>
      <c r="AJ175" s="75"/>
      <c r="AK175" s="57"/>
    </row>
    <row r="176" spans="1:37" s="48" customFormat="1" ht="28.5" customHeight="1" x14ac:dyDescent="0.45">
      <c r="A176" s="66"/>
      <c r="B176" s="50" t="s">
        <v>363</v>
      </c>
      <c r="C176" s="50" t="s">
        <v>228</v>
      </c>
      <c r="D176" s="71"/>
      <c r="E176" s="74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>
        <v>24</v>
      </c>
      <c r="AD176" s="51"/>
      <c r="AE176" s="51"/>
      <c r="AF176" s="51"/>
      <c r="AG176" s="51"/>
      <c r="AH176" s="69"/>
      <c r="AI176" s="69"/>
      <c r="AJ176" s="75"/>
      <c r="AK176" s="57"/>
    </row>
    <row r="177" spans="1:37" s="48" customFormat="1" ht="28.5" customHeight="1" x14ac:dyDescent="0.45">
      <c r="A177" s="66"/>
      <c r="B177" s="50" t="s">
        <v>364</v>
      </c>
      <c r="C177" s="50" t="s">
        <v>554</v>
      </c>
      <c r="D177" s="71"/>
      <c r="E177" s="74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>
        <v>6</v>
      </c>
      <c r="AG177" s="51"/>
      <c r="AH177" s="69"/>
      <c r="AI177" s="69"/>
      <c r="AJ177" s="75"/>
      <c r="AK177" s="57"/>
    </row>
    <row r="178" spans="1:37" s="48" customFormat="1" ht="28.5" customHeight="1" x14ac:dyDescent="0.45">
      <c r="A178" s="66"/>
      <c r="B178" s="50" t="s">
        <v>364</v>
      </c>
      <c r="C178" s="50" t="s">
        <v>228</v>
      </c>
      <c r="D178" s="71"/>
      <c r="E178" s="74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>
        <v>25</v>
      </c>
      <c r="AD178" s="51"/>
      <c r="AE178" s="51"/>
      <c r="AF178" s="51"/>
      <c r="AG178" s="51"/>
      <c r="AH178" s="69"/>
      <c r="AI178" s="69"/>
      <c r="AJ178" s="75"/>
      <c r="AK178" s="57"/>
    </row>
    <row r="179" spans="1:37" s="48" customFormat="1" ht="28.5" customHeight="1" x14ac:dyDescent="0.45">
      <c r="A179" s="66"/>
      <c r="B179" s="50" t="s">
        <v>365</v>
      </c>
      <c r="C179" s="50" t="s">
        <v>228</v>
      </c>
      <c r="D179" s="71"/>
      <c r="E179" s="74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>
        <v>11</v>
      </c>
      <c r="AD179" s="51"/>
      <c r="AE179" s="51"/>
      <c r="AF179" s="51"/>
      <c r="AG179" s="51"/>
      <c r="AH179" s="69"/>
      <c r="AI179" s="69"/>
      <c r="AJ179" s="75"/>
      <c r="AK179" s="57"/>
    </row>
    <row r="180" spans="1:37" s="48" customFormat="1" ht="28.5" customHeight="1" x14ac:dyDescent="0.45">
      <c r="A180" s="66"/>
      <c r="B180" s="50" t="s">
        <v>366</v>
      </c>
      <c r="C180" s="50" t="s">
        <v>228</v>
      </c>
      <c r="D180" s="71"/>
      <c r="E180" s="74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>
        <v>34</v>
      </c>
      <c r="AD180" s="51"/>
      <c r="AE180" s="51"/>
      <c r="AF180" s="51"/>
      <c r="AG180" s="51"/>
      <c r="AH180" s="69"/>
      <c r="AI180" s="69"/>
      <c r="AJ180" s="75"/>
      <c r="AK180" s="57"/>
    </row>
    <row r="181" spans="1:37" s="48" customFormat="1" ht="28.5" customHeight="1" x14ac:dyDescent="0.45">
      <c r="A181" s="66"/>
      <c r="B181" s="50" t="s">
        <v>180</v>
      </c>
      <c r="C181" s="50" t="s">
        <v>32</v>
      </c>
      <c r="D181" s="71"/>
      <c r="E181" s="74"/>
      <c r="F181" s="51"/>
      <c r="G181" s="51">
        <v>5</v>
      </c>
      <c r="H181" s="51"/>
      <c r="I181" s="51"/>
      <c r="J181" s="51"/>
      <c r="K181" s="51"/>
      <c r="L181" s="51"/>
      <c r="M181" s="51"/>
      <c r="N181" s="51"/>
      <c r="O181" s="51">
        <v>8</v>
      </c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>
        <v>8</v>
      </c>
      <c r="AB181" s="51"/>
      <c r="AC181" s="51"/>
      <c r="AD181" s="51"/>
      <c r="AE181" s="51"/>
      <c r="AF181" s="51">
        <v>4</v>
      </c>
      <c r="AG181" s="51"/>
      <c r="AH181" s="69"/>
      <c r="AI181" s="69"/>
      <c r="AJ181" s="75"/>
      <c r="AK181" s="57"/>
    </row>
    <row r="182" spans="1:37" s="48" customFormat="1" ht="28.5" customHeight="1" x14ac:dyDescent="0.45">
      <c r="A182" s="66"/>
      <c r="B182" s="50" t="s">
        <v>180</v>
      </c>
      <c r="C182" s="50" t="s">
        <v>228</v>
      </c>
      <c r="D182" s="71"/>
      <c r="E182" s="74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>
        <v>39</v>
      </c>
      <c r="AD182" s="51"/>
      <c r="AE182" s="51"/>
      <c r="AF182" s="51"/>
      <c r="AG182" s="51"/>
      <c r="AH182" s="69"/>
      <c r="AI182" s="69"/>
      <c r="AJ182" s="75"/>
      <c r="AK182" s="57"/>
    </row>
    <row r="183" spans="1:37" s="48" customFormat="1" ht="28.5" customHeight="1" x14ac:dyDescent="0.45">
      <c r="A183" s="66"/>
      <c r="B183" s="50" t="s">
        <v>101</v>
      </c>
      <c r="C183" s="50" t="s">
        <v>40</v>
      </c>
      <c r="D183" s="71">
        <v>0.5</v>
      </c>
      <c r="E183" s="74">
        <v>9</v>
      </c>
      <c r="F183" s="51"/>
      <c r="G183" s="51"/>
      <c r="H183" s="51"/>
      <c r="I183" s="51">
        <v>1</v>
      </c>
      <c r="J183" s="51"/>
      <c r="K183" s="51"/>
      <c r="L183" s="51"/>
      <c r="M183" s="51">
        <v>3</v>
      </c>
      <c r="N183" s="51"/>
      <c r="O183" s="51"/>
      <c r="P183" s="51"/>
      <c r="Q183" s="51"/>
      <c r="R183" s="51">
        <v>3</v>
      </c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69"/>
      <c r="AI183" s="69"/>
      <c r="AJ183" s="75"/>
      <c r="AK183" s="57"/>
    </row>
    <row r="184" spans="1:37" s="48" customFormat="1" ht="28.5" customHeight="1" x14ac:dyDescent="0.45">
      <c r="A184" s="66"/>
      <c r="B184" s="50" t="s">
        <v>150</v>
      </c>
      <c r="C184" s="50" t="s">
        <v>40</v>
      </c>
      <c r="D184" s="71"/>
      <c r="E184" s="74"/>
      <c r="F184" s="51">
        <v>2</v>
      </c>
      <c r="G184" s="51"/>
      <c r="H184" s="51"/>
      <c r="I184" s="51"/>
      <c r="J184" s="51">
        <v>1</v>
      </c>
      <c r="K184" s="51"/>
      <c r="L184" s="51"/>
      <c r="M184" s="51"/>
      <c r="N184" s="51">
        <v>3</v>
      </c>
      <c r="O184" s="51">
        <v>3</v>
      </c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69"/>
      <c r="AI184" s="69"/>
      <c r="AJ184" s="75"/>
      <c r="AK184" s="57"/>
    </row>
    <row r="185" spans="1:37" s="48" customFormat="1" ht="28.5" customHeight="1" x14ac:dyDescent="0.45">
      <c r="A185" s="66"/>
      <c r="B185" s="50" t="s">
        <v>121</v>
      </c>
      <c r="C185" s="50" t="s">
        <v>40</v>
      </c>
      <c r="D185" s="71"/>
      <c r="E185" s="74">
        <v>2</v>
      </c>
      <c r="F185" s="51"/>
      <c r="G185" s="51"/>
      <c r="H185" s="51">
        <v>1</v>
      </c>
      <c r="I185" s="51"/>
      <c r="J185" s="51"/>
      <c r="K185" s="51"/>
      <c r="L185" s="51">
        <v>3</v>
      </c>
      <c r="M185" s="51"/>
      <c r="N185" s="51"/>
      <c r="O185" s="51"/>
      <c r="P185" s="51">
        <v>3</v>
      </c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69"/>
      <c r="AI185" s="69"/>
      <c r="AJ185" s="75"/>
      <c r="AK185" s="57"/>
    </row>
    <row r="186" spans="1:37" s="48" customFormat="1" ht="28.5" customHeight="1" x14ac:dyDescent="0.45">
      <c r="A186" s="66"/>
      <c r="B186" s="50" t="s">
        <v>122</v>
      </c>
      <c r="C186" s="50" t="s">
        <v>40</v>
      </c>
      <c r="D186" s="71">
        <v>0.2</v>
      </c>
      <c r="E186" s="74">
        <v>4</v>
      </c>
      <c r="F186" s="51"/>
      <c r="G186" s="51"/>
      <c r="H186" s="51">
        <v>1</v>
      </c>
      <c r="I186" s="51"/>
      <c r="J186" s="51"/>
      <c r="K186" s="51"/>
      <c r="L186" s="51">
        <v>2</v>
      </c>
      <c r="M186" s="51"/>
      <c r="N186" s="51"/>
      <c r="O186" s="51"/>
      <c r="P186" s="51">
        <v>2</v>
      </c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69"/>
      <c r="AI186" s="69"/>
      <c r="AJ186" s="75"/>
      <c r="AK186" s="57"/>
    </row>
    <row r="187" spans="1:37" s="48" customFormat="1" ht="28.5" customHeight="1" x14ac:dyDescent="0.45">
      <c r="A187" s="66"/>
      <c r="B187" s="50" t="s">
        <v>247</v>
      </c>
      <c r="C187" s="50" t="s">
        <v>40</v>
      </c>
      <c r="D187" s="71"/>
      <c r="E187" s="74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>
        <v>8</v>
      </c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69"/>
      <c r="AI187" s="69"/>
      <c r="AJ187" s="75"/>
      <c r="AK187" s="57"/>
    </row>
    <row r="188" spans="1:37" s="48" customFormat="1" ht="28.5" customHeight="1" x14ac:dyDescent="0.45">
      <c r="A188" s="66"/>
      <c r="B188" s="50" t="s">
        <v>166</v>
      </c>
      <c r="C188" s="50" t="s">
        <v>40</v>
      </c>
      <c r="D188" s="71"/>
      <c r="E188" s="74"/>
      <c r="F188" s="51"/>
      <c r="G188" s="51"/>
      <c r="H188" s="51"/>
      <c r="I188" s="51"/>
      <c r="J188" s="51"/>
      <c r="K188" s="51"/>
      <c r="L188" s="51">
        <v>2</v>
      </c>
      <c r="M188" s="51"/>
      <c r="N188" s="51"/>
      <c r="O188" s="51"/>
      <c r="P188" s="51">
        <v>2</v>
      </c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69"/>
      <c r="AI188" s="69"/>
      <c r="AJ188" s="75"/>
      <c r="AK188" s="57"/>
    </row>
    <row r="189" spans="1:37" s="48" customFormat="1" ht="28.5" customHeight="1" x14ac:dyDescent="0.45">
      <c r="A189" s="66"/>
      <c r="B189" s="50" t="s">
        <v>569</v>
      </c>
      <c r="C189" s="50" t="s">
        <v>554</v>
      </c>
      <c r="D189" s="71"/>
      <c r="E189" s="74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>
        <v>7</v>
      </c>
      <c r="AG189" s="51"/>
      <c r="AH189" s="69"/>
      <c r="AI189" s="69"/>
      <c r="AJ189" s="75"/>
      <c r="AK189" s="57"/>
    </row>
    <row r="190" spans="1:37" s="48" customFormat="1" ht="28.5" customHeight="1" x14ac:dyDescent="0.45">
      <c r="A190" s="66"/>
      <c r="B190" s="50" t="s">
        <v>570</v>
      </c>
      <c r="C190" s="50" t="s">
        <v>554</v>
      </c>
      <c r="D190" s="71"/>
      <c r="E190" s="74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>
        <v>10</v>
      </c>
      <c r="AG190" s="51"/>
      <c r="AH190" s="69"/>
      <c r="AI190" s="69"/>
      <c r="AJ190" s="75"/>
      <c r="AK190" s="57"/>
    </row>
    <row r="191" spans="1:37" s="48" customFormat="1" ht="28.5" customHeight="1" x14ac:dyDescent="0.45">
      <c r="A191" s="66"/>
      <c r="B191" s="50" t="s">
        <v>367</v>
      </c>
      <c r="C191" s="50" t="s">
        <v>554</v>
      </c>
      <c r="D191" s="71"/>
      <c r="E191" s="74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>
        <v>9</v>
      </c>
      <c r="AG191" s="51"/>
      <c r="AH191" s="69"/>
      <c r="AI191" s="69"/>
      <c r="AJ191" s="75"/>
      <c r="AK191" s="57"/>
    </row>
    <row r="192" spans="1:37" s="48" customFormat="1" ht="28.5" customHeight="1" x14ac:dyDescent="0.45">
      <c r="A192" s="66"/>
      <c r="B192" s="50" t="s">
        <v>367</v>
      </c>
      <c r="C192" s="50" t="s">
        <v>228</v>
      </c>
      <c r="D192" s="71"/>
      <c r="E192" s="74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>
        <v>11</v>
      </c>
      <c r="AD192" s="51"/>
      <c r="AE192" s="51"/>
      <c r="AF192" s="51"/>
      <c r="AG192" s="51"/>
      <c r="AH192" s="69"/>
      <c r="AI192" s="69"/>
      <c r="AJ192" s="75"/>
      <c r="AK192" s="57"/>
    </row>
    <row r="193" spans="1:37" s="48" customFormat="1" ht="28.5" customHeight="1" x14ac:dyDescent="0.45">
      <c r="A193" s="66"/>
      <c r="B193" s="50" t="s">
        <v>368</v>
      </c>
      <c r="C193" s="50" t="s">
        <v>228</v>
      </c>
      <c r="D193" s="71"/>
      <c r="E193" s="74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>
        <v>23</v>
      </c>
      <c r="AD193" s="51"/>
      <c r="AE193" s="51"/>
      <c r="AF193" s="51"/>
      <c r="AG193" s="51"/>
      <c r="AH193" s="69"/>
      <c r="AI193" s="69"/>
      <c r="AJ193" s="75"/>
      <c r="AK193" s="57"/>
    </row>
    <row r="194" spans="1:37" s="48" customFormat="1" ht="28.5" customHeight="1" x14ac:dyDescent="0.45">
      <c r="A194" s="66"/>
      <c r="B194" s="50" t="s">
        <v>369</v>
      </c>
      <c r="C194" s="50" t="s">
        <v>228</v>
      </c>
      <c r="D194" s="71"/>
      <c r="E194" s="74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>
        <v>18</v>
      </c>
      <c r="AD194" s="51"/>
      <c r="AE194" s="51"/>
      <c r="AF194" s="51"/>
      <c r="AG194" s="51"/>
      <c r="AH194" s="69"/>
      <c r="AI194" s="69"/>
      <c r="AJ194" s="75"/>
      <c r="AK194" s="57"/>
    </row>
    <row r="195" spans="1:37" s="48" customFormat="1" ht="28.5" customHeight="1" x14ac:dyDescent="0.45">
      <c r="A195" s="66"/>
      <c r="B195" s="50" t="s">
        <v>370</v>
      </c>
      <c r="C195" s="50" t="s">
        <v>228</v>
      </c>
      <c r="D195" s="71"/>
      <c r="E195" s="74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>
        <v>14</v>
      </c>
      <c r="AD195" s="51"/>
      <c r="AE195" s="51"/>
      <c r="AF195" s="51"/>
      <c r="AG195" s="51"/>
      <c r="AH195" s="69"/>
      <c r="AI195" s="69"/>
      <c r="AJ195" s="75"/>
      <c r="AK195" s="57"/>
    </row>
    <row r="196" spans="1:37" s="48" customFormat="1" ht="28.5" customHeight="1" x14ac:dyDescent="0.45">
      <c r="A196" s="66"/>
      <c r="B196" s="50" t="s">
        <v>371</v>
      </c>
      <c r="C196" s="50" t="s">
        <v>554</v>
      </c>
      <c r="D196" s="71"/>
      <c r="E196" s="74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>
        <v>15</v>
      </c>
      <c r="AG196" s="51"/>
      <c r="AH196" s="69"/>
      <c r="AI196" s="69"/>
      <c r="AJ196" s="75"/>
      <c r="AK196" s="57"/>
    </row>
    <row r="197" spans="1:37" s="48" customFormat="1" ht="28.5" customHeight="1" x14ac:dyDescent="0.45">
      <c r="A197" s="66"/>
      <c r="B197" s="50" t="s">
        <v>371</v>
      </c>
      <c r="C197" s="50" t="s">
        <v>228</v>
      </c>
      <c r="D197" s="71"/>
      <c r="E197" s="74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>
        <v>35</v>
      </c>
      <c r="AD197" s="51"/>
      <c r="AE197" s="51"/>
      <c r="AF197" s="51"/>
      <c r="AG197" s="51"/>
      <c r="AH197" s="69"/>
      <c r="AI197" s="69"/>
      <c r="AJ197" s="75"/>
      <c r="AK197" s="57"/>
    </row>
    <row r="198" spans="1:37" s="48" customFormat="1" ht="28.5" customHeight="1" x14ac:dyDescent="0.45">
      <c r="A198" s="66"/>
      <c r="B198" s="50" t="s">
        <v>571</v>
      </c>
      <c r="C198" s="50" t="s">
        <v>554</v>
      </c>
      <c r="D198" s="71"/>
      <c r="E198" s="74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>
        <v>17</v>
      </c>
      <c r="AG198" s="51"/>
      <c r="AH198" s="69"/>
      <c r="AI198" s="69"/>
      <c r="AJ198" s="75"/>
      <c r="AK198" s="57"/>
    </row>
    <row r="199" spans="1:37" s="48" customFormat="1" ht="28.5" customHeight="1" x14ac:dyDescent="0.45">
      <c r="A199" s="66"/>
      <c r="B199" s="50" t="s">
        <v>372</v>
      </c>
      <c r="C199" s="50" t="s">
        <v>228</v>
      </c>
      <c r="D199" s="71"/>
      <c r="E199" s="74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>
        <v>27</v>
      </c>
      <c r="AD199" s="51"/>
      <c r="AE199" s="51"/>
      <c r="AF199" s="51"/>
      <c r="AG199" s="51"/>
      <c r="AH199" s="69"/>
      <c r="AI199" s="69"/>
      <c r="AJ199" s="75"/>
      <c r="AK199" s="57"/>
    </row>
    <row r="200" spans="1:37" s="48" customFormat="1" ht="28.5" customHeight="1" x14ac:dyDescent="0.45">
      <c r="A200" s="66"/>
      <c r="B200" s="50" t="s">
        <v>181</v>
      </c>
      <c r="C200" s="50" t="s">
        <v>32</v>
      </c>
      <c r="D200" s="71"/>
      <c r="E200" s="74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>
        <v>2</v>
      </c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>
        <v>7</v>
      </c>
      <c r="AF200" s="51"/>
      <c r="AG200" s="51"/>
      <c r="AH200" s="69"/>
      <c r="AI200" s="69"/>
      <c r="AJ200" s="75"/>
      <c r="AK200" s="57"/>
    </row>
    <row r="201" spans="1:37" s="48" customFormat="1" ht="28.5" customHeight="1" x14ac:dyDescent="0.45">
      <c r="A201" s="66"/>
      <c r="B201" s="50" t="s">
        <v>181</v>
      </c>
      <c r="C201" s="50" t="s">
        <v>228</v>
      </c>
      <c r="D201" s="71"/>
      <c r="E201" s="74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>
        <v>27</v>
      </c>
      <c r="AD201" s="51"/>
      <c r="AE201" s="51"/>
      <c r="AF201" s="51"/>
      <c r="AG201" s="51"/>
      <c r="AH201" s="69"/>
      <c r="AI201" s="69"/>
      <c r="AJ201" s="75"/>
      <c r="AK201" s="57"/>
    </row>
    <row r="202" spans="1:37" s="48" customFormat="1" ht="28.5" customHeight="1" x14ac:dyDescent="0.45">
      <c r="A202" s="66"/>
      <c r="B202" s="50" t="s">
        <v>182</v>
      </c>
      <c r="C202" s="50" t="s">
        <v>32</v>
      </c>
      <c r="D202" s="71"/>
      <c r="E202" s="74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>
        <v>5</v>
      </c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>
        <v>6</v>
      </c>
      <c r="AF202" s="51"/>
      <c r="AG202" s="51"/>
      <c r="AH202" s="69"/>
      <c r="AI202" s="69"/>
      <c r="AJ202" s="75"/>
      <c r="AK202" s="57"/>
    </row>
    <row r="203" spans="1:37" s="48" customFormat="1" ht="28.5" customHeight="1" x14ac:dyDescent="0.45">
      <c r="A203" s="66"/>
      <c r="B203" s="50" t="s">
        <v>264</v>
      </c>
      <c r="C203" s="50" t="s">
        <v>32</v>
      </c>
      <c r="D203" s="71"/>
      <c r="E203" s="74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>
        <v>17</v>
      </c>
      <c r="AF203" s="51"/>
      <c r="AG203" s="51"/>
      <c r="AH203" s="69"/>
      <c r="AI203" s="69"/>
      <c r="AJ203" s="75"/>
      <c r="AK203" s="57"/>
    </row>
    <row r="204" spans="1:37" s="48" customFormat="1" ht="28.5" customHeight="1" x14ac:dyDescent="0.45">
      <c r="A204" s="66"/>
      <c r="B204" s="50" t="s">
        <v>264</v>
      </c>
      <c r="C204" s="50" t="s">
        <v>228</v>
      </c>
      <c r="D204" s="71"/>
      <c r="E204" s="74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>
        <v>33</v>
      </c>
      <c r="AD204" s="51"/>
      <c r="AE204" s="51"/>
      <c r="AF204" s="51"/>
      <c r="AG204" s="51"/>
      <c r="AH204" s="69"/>
      <c r="AI204" s="69"/>
      <c r="AJ204" s="75"/>
      <c r="AK204" s="57"/>
    </row>
    <row r="205" spans="1:37" s="48" customFormat="1" ht="28.5" customHeight="1" x14ac:dyDescent="0.45">
      <c r="A205" s="66"/>
      <c r="B205" s="50" t="s">
        <v>265</v>
      </c>
      <c r="C205" s="50" t="s">
        <v>32</v>
      </c>
      <c r="D205" s="71"/>
      <c r="E205" s="74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>
        <v>6</v>
      </c>
      <c r="AF205" s="51"/>
      <c r="AG205" s="51"/>
      <c r="AH205" s="69"/>
      <c r="AI205" s="69"/>
      <c r="AJ205" s="75"/>
      <c r="AK205" s="57"/>
    </row>
    <row r="206" spans="1:37" s="48" customFormat="1" ht="28.5" customHeight="1" x14ac:dyDescent="0.45">
      <c r="A206" s="66"/>
      <c r="B206" s="50" t="s">
        <v>265</v>
      </c>
      <c r="C206" s="50" t="s">
        <v>228</v>
      </c>
      <c r="D206" s="71"/>
      <c r="E206" s="74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>
        <v>17</v>
      </c>
      <c r="AD206" s="51"/>
      <c r="AE206" s="51"/>
      <c r="AF206" s="51"/>
      <c r="AG206" s="51"/>
      <c r="AH206" s="69"/>
      <c r="AI206" s="69"/>
      <c r="AJ206" s="75"/>
      <c r="AK206" s="57"/>
    </row>
    <row r="207" spans="1:37" s="48" customFormat="1" ht="28.5" customHeight="1" x14ac:dyDescent="0.45">
      <c r="A207" s="66"/>
      <c r="B207" s="50" t="s">
        <v>183</v>
      </c>
      <c r="C207" s="50" t="s">
        <v>32</v>
      </c>
      <c r="D207" s="71"/>
      <c r="E207" s="74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>
        <v>4</v>
      </c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69"/>
      <c r="AI207" s="69"/>
      <c r="AJ207" s="75"/>
      <c r="AK207" s="57"/>
    </row>
    <row r="208" spans="1:37" s="48" customFormat="1" ht="28.5" customHeight="1" x14ac:dyDescent="0.45">
      <c r="A208" s="66"/>
      <c r="B208" s="50" t="s">
        <v>373</v>
      </c>
      <c r="C208" s="50" t="s">
        <v>228</v>
      </c>
      <c r="D208" s="71"/>
      <c r="E208" s="74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>
        <v>37</v>
      </c>
      <c r="AD208" s="51"/>
      <c r="AE208" s="51"/>
      <c r="AF208" s="51"/>
      <c r="AG208" s="51"/>
      <c r="AH208" s="69"/>
      <c r="AI208" s="69"/>
      <c r="AJ208" s="75"/>
      <c r="AK208" s="57"/>
    </row>
    <row r="209" spans="1:37" s="48" customFormat="1" ht="28.5" customHeight="1" x14ac:dyDescent="0.45">
      <c r="A209" s="66"/>
      <c r="B209" s="50" t="s">
        <v>266</v>
      </c>
      <c r="C209" s="50" t="s">
        <v>228</v>
      </c>
      <c r="D209" s="71"/>
      <c r="E209" s="74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>
        <v>28</v>
      </c>
      <c r="AD209" s="51"/>
      <c r="AE209" s="51"/>
      <c r="AF209" s="51"/>
      <c r="AG209" s="51"/>
      <c r="AH209" s="69"/>
      <c r="AI209" s="69"/>
      <c r="AJ209" s="75"/>
      <c r="AK209" s="57"/>
    </row>
    <row r="210" spans="1:37" s="48" customFormat="1" ht="28.5" customHeight="1" x14ac:dyDescent="0.45">
      <c r="A210" s="66"/>
      <c r="B210" s="50" t="s">
        <v>374</v>
      </c>
      <c r="C210" s="50" t="s">
        <v>228</v>
      </c>
      <c r="D210" s="71"/>
      <c r="E210" s="74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>
        <v>16</v>
      </c>
      <c r="AD210" s="51"/>
      <c r="AE210" s="51"/>
      <c r="AF210" s="51"/>
      <c r="AG210" s="51"/>
      <c r="AH210" s="69"/>
      <c r="AI210" s="69"/>
      <c r="AJ210" s="75"/>
      <c r="AK210" s="57"/>
    </row>
    <row r="211" spans="1:37" s="48" customFormat="1" ht="28.5" customHeight="1" x14ac:dyDescent="0.45">
      <c r="A211" s="66"/>
      <c r="B211" s="50" t="s">
        <v>375</v>
      </c>
      <c r="C211" s="50" t="s">
        <v>228</v>
      </c>
      <c r="D211" s="71"/>
      <c r="E211" s="74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>
        <v>26</v>
      </c>
      <c r="AD211" s="51"/>
      <c r="AE211" s="51"/>
      <c r="AF211" s="51"/>
      <c r="AG211" s="51"/>
      <c r="AH211" s="69"/>
      <c r="AI211" s="69"/>
      <c r="AJ211" s="75"/>
      <c r="AK211" s="57"/>
    </row>
    <row r="212" spans="1:37" s="48" customFormat="1" ht="28.5" customHeight="1" x14ac:dyDescent="0.45">
      <c r="A212" s="66"/>
      <c r="B212" s="50" t="s">
        <v>267</v>
      </c>
      <c r="C212" s="50" t="s">
        <v>228</v>
      </c>
      <c r="D212" s="71"/>
      <c r="E212" s="74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>
        <v>54</v>
      </c>
      <c r="AD212" s="51"/>
      <c r="AE212" s="51"/>
      <c r="AF212" s="51"/>
      <c r="AG212" s="51"/>
      <c r="AH212" s="69"/>
      <c r="AI212" s="69"/>
      <c r="AJ212" s="75"/>
      <c r="AK212" s="57"/>
    </row>
    <row r="213" spans="1:37" s="48" customFormat="1" ht="28.5" customHeight="1" x14ac:dyDescent="0.45">
      <c r="A213" s="66"/>
      <c r="B213" s="50" t="s">
        <v>268</v>
      </c>
      <c r="C213" s="50" t="s">
        <v>228</v>
      </c>
      <c r="D213" s="71"/>
      <c r="E213" s="74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>
        <v>77</v>
      </c>
      <c r="AD213" s="51"/>
      <c r="AE213" s="51"/>
      <c r="AF213" s="51"/>
      <c r="AG213" s="51"/>
      <c r="AH213" s="69"/>
      <c r="AI213" s="69"/>
      <c r="AJ213" s="75"/>
      <c r="AK213" s="57"/>
    </row>
    <row r="214" spans="1:37" s="48" customFormat="1" ht="28.5" customHeight="1" x14ac:dyDescent="0.45">
      <c r="A214" s="66"/>
      <c r="B214" s="50" t="s">
        <v>269</v>
      </c>
      <c r="C214" s="50" t="s">
        <v>228</v>
      </c>
      <c r="D214" s="71"/>
      <c r="E214" s="74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>
        <v>20</v>
      </c>
      <c r="AD214" s="51"/>
      <c r="AE214" s="51"/>
      <c r="AF214" s="51"/>
      <c r="AG214" s="51"/>
      <c r="AH214" s="69"/>
      <c r="AI214" s="69"/>
      <c r="AJ214" s="75"/>
      <c r="AK214" s="57"/>
    </row>
    <row r="215" spans="1:37" s="48" customFormat="1" ht="28.5" customHeight="1" x14ac:dyDescent="0.45">
      <c r="A215" s="66"/>
      <c r="B215" s="50" t="s">
        <v>184</v>
      </c>
      <c r="C215" s="50" t="s">
        <v>32</v>
      </c>
      <c r="D215" s="71"/>
      <c r="E215" s="74"/>
      <c r="F215" s="51"/>
      <c r="G215" s="51"/>
      <c r="H215" s="51"/>
      <c r="I215" s="51"/>
      <c r="J215" s="51"/>
      <c r="K215" s="51"/>
      <c r="L215" s="51"/>
      <c r="M215" s="51">
        <v>1</v>
      </c>
      <c r="N215" s="51"/>
      <c r="O215" s="51"/>
      <c r="P215" s="51"/>
      <c r="Q215" s="51"/>
      <c r="R215" s="51"/>
      <c r="S215" s="51"/>
      <c r="T215" s="51">
        <v>34</v>
      </c>
      <c r="U215" s="51"/>
      <c r="V215" s="51"/>
      <c r="W215" s="51"/>
      <c r="X215" s="51"/>
      <c r="Y215" s="51"/>
      <c r="Z215" s="51">
        <v>31</v>
      </c>
      <c r="AA215" s="51"/>
      <c r="AB215" s="51"/>
      <c r="AC215" s="51"/>
      <c r="AD215" s="51"/>
      <c r="AE215" s="51">
        <v>20</v>
      </c>
      <c r="AF215" s="51"/>
      <c r="AG215" s="51"/>
      <c r="AH215" s="69"/>
      <c r="AI215" s="69"/>
      <c r="AJ215" s="75"/>
      <c r="AK215" s="57"/>
    </row>
    <row r="216" spans="1:37" s="48" customFormat="1" ht="28.5" customHeight="1" x14ac:dyDescent="0.45">
      <c r="A216" s="66"/>
      <c r="B216" s="50" t="s">
        <v>184</v>
      </c>
      <c r="C216" s="50" t="s">
        <v>228</v>
      </c>
      <c r="D216" s="71"/>
      <c r="E216" s="74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>
        <v>22</v>
      </c>
      <c r="AD216" s="51"/>
      <c r="AE216" s="51"/>
      <c r="AF216" s="51"/>
      <c r="AG216" s="51"/>
      <c r="AH216" s="69"/>
      <c r="AI216" s="69"/>
      <c r="AJ216" s="75"/>
      <c r="AK216" s="57"/>
    </row>
    <row r="217" spans="1:37" s="48" customFormat="1" ht="28.5" customHeight="1" x14ac:dyDescent="0.45">
      <c r="A217" s="66"/>
      <c r="B217" s="50" t="s">
        <v>185</v>
      </c>
      <c r="C217" s="50" t="s">
        <v>32</v>
      </c>
      <c r="D217" s="71"/>
      <c r="E217" s="74"/>
      <c r="F217" s="51"/>
      <c r="G217" s="51"/>
      <c r="H217" s="51"/>
      <c r="I217" s="51"/>
      <c r="J217" s="51"/>
      <c r="K217" s="51"/>
      <c r="L217" s="51"/>
      <c r="M217" s="51">
        <v>1</v>
      </c>
      <c r="N217" s="51"/>
      <c r="O217" s="51"/>
      <c r="P217" s="51"/>
      <c r="Q217" s="51"/>
      <c r="R217" s="51"/>
      <c r="S217" s="51"/>
      <c r="T217" s="51">
        <v>33</v>
      </c>
      <c r="U217" s="51"/>
      <c r="V217" s="51"/>
      <c r="W217" s="51"/>
      <c r="X217" s="51"/>
      <c r="Y217" s="51"/>
      <c r="Z217" s="51">
        <v>17</v>
      </c>
      <c r="AA217" s="51"/>
      <c r="AB217" s="51"/>
      <c r="AC217" s="51"/>
      <c r="AD217" s="51"/>
      <c r="AE217" s="51">
        <v>17</v>
      </c>
      <c r="AF217" s="51"/>
      <c r="AG217" s="51"/>
      <c r="AH217" s="69"/>
      <c r="AI217" s="69"/>
      <c r="AJ217" s="75"/>
      <c r="AK217" s="57"/>
    </row>
    <row r="218" spans="1:37" s="48" customFormat="1" ht="28.5" customHeight="1" x14ac:dyDescent="0.45">
      <c r="A218" s="66"/>
      <c r="B218" s="50" t="s">
        <v>185</v>
      </c>
      <c r="C218" s="50" t="s">
        <v>228</v>
      </c>
      <c r="D218" s="71"/>
      <c r="E218" s="74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>
        <v>20</v>
      </c>
      <c r="AD218" s="51"/>
      <c r="AE218" s="51"/>
      <c r="AF218" s="51"/>
      <c r="AG218" s="51"/>
      <c r="AH218" s="69"/>
      <c r="AI218" s="69"/>
      <c r="AJ218" s="75"/>
      <c r="AK218" s="57"/>
    </row>
    <row r="219" spans="1:37" s="48" customFormat="1" ht="28.5" customHeight="1" x14ac:dyDescent="0.45">
      <c r="A219" s="66"/>
      <c r="B219" s="50" t="s">
        <v>186</v>
      </c>
      <c r="C219" s="50" t="s">
        <v>32</v>
      </c>
      <c r="D219" s="71"/>
      <c r="E219" s="74"/>
      <c r="F219" s="51"/>
      <c r="G219" s="51"/>
      <c r="H219" s="51"/>
      <c r="I219" s="51"/>
      <c r="J219" s="51"/>
      <c r="K219" s="51"/>
      <c r="L219" s="51"/>
      <c r="M219" s="51">
        <v>1</v>
      </c>
      <c r="N219" s="51"/>
      <c r="O219" s="51"/>
      <c r="P219" s="51"/>
      <c r="Q219" s="51"/>
      <c r="R219" s="51"/>
      <c r="S219" s="51"/>
      <c r="T219" s="51">
        <v>34</v>
      </c>
      <c r="U219" s="51"/>
      <c r="V219" s="51"/>
      <c r="W219" s="51"/>
      <c r="X219" s="51"/>
      <c r="Y219" s="51"/>
      <c r="Z219" s="51">
        <v>14</v>
      </c>
      <c r="AA219" s="51"/>
      <c r="AB219" s="51"/>
      <c r="AC219" s="51"/>
      <c r="AD219" s="51"/>
      <c r="AE219" s="51">
        <v>16</v>
      </c>
      <c r="AF219" s="51"/>
      <c r="AG219" s="51"/>
      <c r="AH219" s="69"/>
      <c r="AI219" s="69"/>
      <c r="AJ219" s="75"/>
      <c r="AK219" s="57"/>
    </row>
    <row r="220" spans="1:37" s="48" customFormat="1" ht="28.5" customHeight="1" x14ac:dyDescent="0.45">
      <c r="A220" s="66"/>
      <c r="B220" s="50" t="s">
        <v>186</v>
      </c>
      <c r="C220" s="50" t="s">
        <v>228</v>
      </c>
      <c r="D220" s="71"/>
      <c r="E220" s="74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>
        <v>22</v>
      </c>
      <c r="AD220" s="51"/>
      <c r="AE220" s="51"/>
      <c r="AF220" s="51"/>
      <c r="AG220" s="51"/>
      <c r="AH220" s="69"/>
      <c r="AI220" s="69"/>
      <c r="AJ220" s="75"/>
      <c r="AK220" s="57"/>
    </row>
    <row r="221" spans="1:37" s="48" customFormat="1" ht="28.5" customHeight="1" x14ac:dyDescent="0.45">
      <c r="A221" s="66"/>
      <c r="B221" s="50" t="s">
        <v>187</v>
      </c>
      <c r="C221" s="50" t="s">
        <v>32</v>
      </c>
      <c r="D221" s="71"/>
      <c r="E221" s="74"/>
      <c r="F221" s="51"/>
      <c r="G221" s="51"/>
      <c r="H221" s="51"/>
      <c r="I221" s="51"/>
      <c r="J221" s="51"/>
      <c r="K221" s="51"/>
      <c r="L221" s="51"/>
      <c r="M221" s="51">
        <v>1</v>
      </c>
      <c r="N221" s="51"/>
      <c r="O221" s="51"/>
      <c r="P221" s="51"/>
      <c r="Q221" s="51"/>
      <c r="R221" s="51"/>
      <c r="S221" s="51"/>
      <c r="T221" s="51">
        <v>31</v>
      </c>
      <c r="U221" s="51"/>
      <c r="V221" s="51"/>
      <c r="W221" s="51"/>
      <c r="X221" s="51"/>
      <c r="Y221" s="51"/>
      <c r="Z221" s="51">
        <v>31</v>
      </c>
      <c r="AA221" s="51"/>
      <c r="AB221" s="51"/>
      <c r="AC221" s="51"/>
      <c r="AD221" s="51"/>
      <c r="AE221" s="51">
        <v>17</v>
      </c>
      <c r="AF221" s="51"/>
      <c r="AG221" s="51"/>
      <c r="AH221" s="69"/>
      <c r="AI221" s="69"/>
      <c r="AJ221" s="75"/>
      <c r="AK221" s="57"/>
    </row>
    <row r="222" spans="1:37" s="48" customFormat="1" ht="28.5" customHeight="1" x14ac:dyDescent="0.45">
      <c r="A222" s="66"/>
      <c r="B222" s="50" t="s">
        <v>187</v>
      </c>
      <c r="C222" s="50" t="s">
        <v>228</v>
      </c>
      <c r="D222" s="71"/>
      <c r="E222" s="74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>
        <v>22</v>
      </c>
      <c r="AD222" s="51"/>
      <c r="AE222" s="51"/>
      <c r="AF222" s="51"/>
      <c r="AG222" s="51"/>
      <c r="AH222" s="69"/>
      <c r="AI222" s="69"/>
      <c r="AJ222" s="75"/>
      <c r="AK222" s="57"/>
    </row>
    <row r="223" spans="1:37" s="48" customFormat="1" ht="28.5" customHeight="1" x14ac:dyDescent="0.45">
      <c r="A223" s="66"/>
      <c r="B223" s="50" t="s">
        <v>188</v>
      </c>
      <c r="C223" s="50" t="s">
        <v>32</v>
      </c>
      <c r="D223" s="71"/>
      <c r="E223" s="74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>
        <v>7</v>
      </c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69"/>
      <c r="AI223" s="69"/>
      <c r="AJ223" s="75"/>
      <c r="AK223" s="57"/>
    </row>
    <row r="224" spans="1:37" s="48" customFormat="1" ht="28.5" customHeight="1" x14ac:dyDescent="0.45">
      <c r="A224" s="66"/>
      <c r="B224" s="50" t="s">
        <v>188</v>
      </c>
      <c r="C224" s="50" t="s">
        <v>228</v>
      </c>
      <c r="D224" s="71"/>
      <c r="E224" s="74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>
        <v>41</v>
      </c>
      <c r="AD224" s="51"/>
      <c r="AE224" s="51"/>
      <c r="AF224" s="51"/>
      <c r="AG224" s="51"/>
      <c r="AH224" s="69"/>
      <c r="AI224" s="69"/>
      <c r="AJ224" s="75"/>
      <c r="AK224" s="57"/>
    </row>
    <row r="225" spans="1:37" s="48" customFormat="1" ht="28.5" customHeight="1" x14ac:dyDescent="0.45">
      <c r="A225" s="66"/>
      <c r="B225" s="50" t="s">
        <v>91</v>
      </c>
      <c r="C225" s="50" t="s">
        <v>118</v>
      </c>
      <c r="D225" s="71"/>
      <c r="E225" s="74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>
        <v>40</v>
      </c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>
        <v>31</v>
      </c>
      <c r="AB225" s="51"/>
      <c r="AC225" s="51"/>
      <c r="AD225" s="51"/>
      <c r="AE225" s="51"/>
      <c r="AF225" s="51"/>
      <c r="AG225" s="51"/>
      <c r="AH225" s="69"/>
      <c r="AI225" s="69"/>
      <c r="AJ225" s="75"/>
      <c r="AK225" s="57"/>
    </row>
    <row r="226" spans="1:37" s="48" customFormat="1" ht="28.5" customHeight="1" x14ac:dyDescent="0.45">
      <c r="A226" s="66"/>
      <c r="B226" s="50" t="s">
        <v>91</v>
      </c>
      <c r="C226" s="50" t="s">
        <v>228</v>
      </c>
      <c r="D226" s="71"/>
      <c r="E226" s="74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>
        <v>77</v>
      </c>
      <c r="AD226" s="51"/>
      <c r="AE226" s="51"/>
      <c r="AF226" s="51"/>
      <c r="AG226" s="51"/>
      <c r="AH226" s="69"/>
      <c r="AI226" s="69"/>
      <c r="AJ226" s="75"/>
      <c r="AK226" s="57"/>
    </row>
    <row r="227" spans="1:37" s="48" customFormat="1" ht="28.5" customHeight="1" x14ac:dyDescent="0.45">
      <c r="A227" s="66"/>
      <c r="B227" s="50" t="s">
        <v>376</v>
      </c>
      <c r="C227" s="50" t="s">
        <v>228</v>
      </c>
      <c r="D227" s="71"/>
      <c r="E227" s="74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>
        <v>24</v>
      </c>
      <c r="AD227" s="51"/>
      <c r="AE227" s="51"/>
      <c r="AF227" s="51"/>
      <c r="AG227" s="51"/>
      <c r="AH227" s="69"/>
      <c r="AI227" s="69"/>
      <c r="AJ227" s="75"/>
      <c r="AK227" s="57"/>
    </row>
    <row r="228" spans="1:37" s="48" customFormat="1" ht="28.5" customHeight="1" x14ac:dyDescent="0.45">
      <c r="A228" s="66"/>
      <c r="B228" s="50" t="s">
        <v>377</v>
      </c>
      <c r="C228" s="50" t="s">
        <v>228</v>
      </c>
      <c r="D228" s="71"/>
      <c r="E228" s="74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>
        <v>9</v>
      </c>
      <c r="AD228" s="51"/>
      <c r="AE228" s="51"/>
      <c r="AF228" s="51"/>
      <c r="AG228" s="51"/>
      <c r="AH228" s="69"/>
      <c r="AI228" s="69"/>
      <c r="AJ228" s="75"/>
      <c r="AK228" s="57"/>
    </row>
    <row r="229" spans="1:37" s="48" customFormat="1" ht="28.5" customHeight="1" x14ac:dyDescent="0.45">
      <c r="A229" s="66"/>
      <c r="B229" s="50" t="s">
        <v>378</v>
      </c>
      <c r="C229" s="50" t="s">
        <v>228</v>
      </c>
      <c r="D229" s="71"/>
      <c r="E229" s="74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>
        <v>17</v>
      </c>
      <c r="AD229" s="51"/>
      <c r="AE229" s="51"/>
      <c r="AF229" s="51"/>
      <c r="AG229" s="51"/>
      <c r="AH229" s="69"/>
      <c r="AI229" s="69"/>
      <c r="AJ229" s="75"/>
      <c r="AK229" s="57"/>
    </row>
    <row r="230" spans="1:37" s="48" customFormat="1" ht="28.5" customHeight="1" x14ac:dyDescent="0.45">
      <c r="A230" s="66"/>
      <c r="B230" s="50" t="s">
        <v>208</v>
      </c>
      <c r="C230" s="50" t="s">
        <v>228</v>
      </c>
      <c r="D230" s="71"/>
      <c r="E230" s="74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>
        <v>13</v>
      </c>
      <c r="AD230" s="51"/>
      <c r="AE230" s="51"/>
      <c r="AF230" s="51"/>
      <c r="AG230" s="51"/>
      <c r="AH230" s="69"/>
      <c r="AI230" s="69"/>
      <c r="AJ230" s="75"/>
      <c r="AK230" s="57"/>
    </row>
    <row r="231" spans="1:37" s="48" customFormat="1" ht="28.5" customHeight="1" x14ac:dyDescent="0.45">
      <c r="A231" s="66"/>
      <c r="B231" s="50" t="s">
        <v>379</v>
      </c>
      <c r="C231" s="50" t="s">
        <v>554</v>
      </c>
      <c r="D231" s="71"/>
      <c r="E231" s="74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>
        <v>38</v>
      </c>
      <c r="AG231" s="51"/>
      <c r="AH231" s="69"/>
      <c r="AI231" s="69"/>
      <c r="AJ231" s="75"/>
      <c r="AK231" s="57"/>
    </row>
    <row r="232" spans="1:37" s="48" customFormat="1" ht="28.5" customHeight="1" x14ac:dyDescent="0.45">
      <c r="A232" s="66"/>
      <c r="B232" s="50" t="s">
        <v>379</v>
      </c>
      <c r="C232" s="50" t="s">
        <v>228</v>
      </c>
      <c r="D232" s="71"/>
      <c r="E232" s="74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>
        <v>44</v>
      </c>
      <c r="AD232" s="51"/>
      <c r="AE232" s="51"/>
      <c r="AF232" s="51"/>
      <c r="AG232" s="51"/>
      <c r="AH232" s="69"/>
      <c r="AI232" s="69"/>
      <c r="AJ232" s="75"/>
      <c r="AK232" s="57"/>
    </row>
    <row r="233" spans="1:37" s="48" customFormat="1" ht="28.5" customHeight="1" x14ac:dyDescent="0.45">
      <c r="A233" s="66"/>
      <c r="B233" s="50" t="s">
        <v>380</v>
      </c>
      <c r="C233" s="50" t="s">
        <v>34</v>
      </c>
      <c r="D233" s="71"/>
      <c r="E233" s="74"/>
      <c r="F233" s="51"/>
      <c r="G233" s="51"/>
      <c r="H233" s="51"/>
      <c r="I233" s="51"/>
      <c r="J233" s="51"/>
      <c r="K233" s="51">
        <v>13</v>
      </c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69"/>
      <c r="AI233" s="69"/>
      <c r="AJ233" s="75"/>
      <c r="AK233" s="57"/>
    </row>
    <row r="234" spans="1:37" s="48" customFormat="1" ht="28.5" customHeight="1" x14ac:dyDescent="0.45">
      <c r="A234" s="66"/>
      <c r="B234" s="50" t="s">
        <v>380</v>
      </c>
      <c r="C234" s="50" t="s">
        <v>554</v>
      </c>
      <c r="D234" s="71"/>
      <c r="E234" s="74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>
        <v>15</v>
      </c>
      <c r="AG234" s="51"/>
      <c r="AH234" s="69"/>
      <c r="AI234" s="69"/>
      <c r="AJ234" s="75"/>
      <c r="AK234" s="57"/>
    </row>
    <row r="235" spans="1:37" s="48" customFormat="1" ht="28.5" customHeight="1" x14ac:dyDescent="0.45">
      <c r="A235" s="66"/>
      <c r="B235" s="50" t="s">
        <v>380</v>
      </c>
      <c r="C235" s="50" t="s">
        <v>228</v>
      </c>
      <c r="D235" s="71"/>
      <c r="E235" s="74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>
        <v>11</v>
      </c>
      <c r="AD235" s="51"/>
      <c r="AE235" s="51"/>
      <c r="AF235" s="51"/>
      <c r="AG235" s="51"/>
      <c r="AH235" s="69"/>
      <c r="AI235" s="69"/>
      <c r="AJ235" s="75"/>
      <c r="AK235" s="57"/>
    </row>
    <row r="236" spans="1:37" s="48" customFormat="1" ht="28.5" customHeight="1" x14ac:dyDescent="0.45">
      <c r="A236" s="66"/>
      <c r="B236" s="50" t="s">
        <v>625</v>
      </c>
      <c r="C236" s="50" t="s">
        <v>34</v>
      </c>
      <c r="D236" s="71"/>
      <c r="E236" s="74">
        <v>3</v>
      </c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69"/>
      <c r="AI236" s="69"/>
      <c r="AJ236" s="75"/>
      <c r="AK236" s="57"/>
    </row>
    <row r="237" spans="1:37" s="48" customFormat="1" ht="28.5" customHeight="1" x14ac:dyDescent="0.45">
      <c r="A237" s="66"/>
      <c r="B237" s="50" t="s">
        <v>572</v>
      </c>
      <c r="C237" s="50" t="s">
        <v>554</v>
      </c>
      <c r="D237" s="71"/>
      <c r="E237" s="74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>
        <v>13</v>
      </c>
      <c r="AG237" s="51"/>
      <c r="AH237" s="69"/>
      <c r="AI237" s="69"/>
      <c r="AJ237" s="75"/>
      <c r="AK237" s="57"/>
    </row>
    <row r="238" spans="1:37" s="48" customFormat="1" ht="28.5" customHeight="1" x14ac:dyDescent="0.45">
      <c r="A238" s="66"/>
      <c r="B238" s="50" t="s">
        <v>381</v>
      </c>
      <c r="C238" s="50" t="s">
        <v>228</v>
      </c>
      <c r="D238" s="71"/>
      <c r="E238" s="74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>
        <v>13</v>
      </c>
      <c r="AD238" s="51"/>
      <c r="AE238" s="51"/>
      <c r="AF238" s="51"/>
      <c r="AG238" s="51"/>
      <c r="AH238" s="69"/>
      <c r="AI238" s="69"/>
      <c r="AJ238" s="75"/>
      <c r="AK238" s="57"/>
    </row>
    <row r="239" spans="1:37" s="48" customFormat="1" ht="28.5" customHeight="1" x14ac:dyDescent="0.45">
      <c r="A239" s="66"/>
      <c r="B239" s="50" t="s">
        <v>382</v>
      </c>
      <c r="C239" s="50" t="s">
        <v>228</v>
      </c>
      <c r="D239" s="71"/>
      <c r="E239" s="74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>
        <v>14</v>
      </c>
      <c r="AD239" s="51"/>
      <c r="AE239" s="51"/>
      <c r="AF239" s="51"/>
      <c r="AG239" s="51"/>
      <c r="AH239" s="69"/>
      <c r="AI239" s="69"/>
      <c r="AJ239" s="75"/>
      <c r="AK239" s="57"/>
    </row>
    <row r="240" spans="1:37" s="48" customFormat="1" ht="28.5" customHeight="1" x14ac:dyDescent="0.45">
      <c r="A240" s="66"/>
      <c r="B240" s="50" t="s">
        <v>383</v>
      </c>
      <c r="C240" s="50" t="s">
        <v>228</v>
      </c>
      <c r="D240" s="71"/>
      <c r="E240" s="74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>
        <v>10</v>
      </c>
      <c r="AD240" s="51"/>
      <c r="AE240" s="51"/>
      <c r="AF240" s="51"/>
      <c r="AG240" s="51"/>
      <c r="AH240" s="69"/>
      <c r="AI240" s="69"/>
      <c r="AJ240" s="75"/>
      <c r="AK240" s="57"/>
    </row>
    <row r="241" spans="1:37" s="48" customFormat="1" ht="28.5" customHeight="1" x14ac:dyDescent="0.45">
      <c r="A241" s="66"/>
      <c r="B241" s="50" t="s">
        <v>384</v>
      </c>
      <c r="C241" s="50" t="s">
        <v>228</v>
      </c>
      <c r="D241" s="71"/>
      <c r="E241" s="74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>
        <v>14</v>
      </c>
      <c r="AD241" s="51"/>
      <c r="AE241" s="51"/>
      <c r="AF241" s="51"/>
      <c r="AG241" s="51"/>
      <c r="AH241" s="69"/>
      <c r="AI241" s="69"/>
      <c r="AJ241" s="75"/>
      <c r="AK241" s="57"/>
    </row>
    <row r="242" spans="1:37" s="48" customFormat="1" ht="28.5" customHeight="1" x14ac:dyDescent="0.45">
      <c r="A242" s="66"/>
      <c r="B242" s="50" t="s">
        <v>385</v>
      </c>
      <c r="C242" s="50" t="s">
        <v>228</v>
      </c>
      <c r="D242" s="71"/>
      <c r="E242" s="74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>
        <v>11</v>
      </c>
      <c r="AD242" s="51"/>
      <c r="AE242" s="51"/>
      <c r="AF242" s="51"/>
      <c r="AG242" s="51"/>
      <c r="AH242" s="69"/>
      <c r="AI242" s="69"/>
      <c r="AJ242" s="75"/>
      <c r="AK242" s="57"/>
    </row>
    <row r="243" spans="1:37" s="48" customFormat="1" ht="28.5" customHeight="1" x14ac:dyDescent="0.45">
      <c r="A243" s="66"/>
      <c r="B243" s="50" t="s">
        <v>386</v>
      </c>
      <c r="C243" s="50" t="s">
        <v>228</v>
      </c>
      <c r="D243" s="71"/>
      <c r="E243" s="74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>
        <v>10</v>
      </c>
      <c r="AD243" s="51"/>
      <c r="AE243" s="51"/>
      <c r="AF243" s="51"/>
      <c r="AG243" s="51"/>
      <c r="AH243" s="69"/>
      <c r="AI243" s="69"/>
      <c r="AJ243" s="75"/>
      <c r="AK243" s="57"/>
    </row>
    <row r="244" spans="1:37" s="48" customFormat="1" ht="28.5" customHeight="1" x14ac:dyDescent="0.45">
      <c r="A244" s="66"/>
      <c r="B244" s="50" t="s">
        <v>387</v>
      </c>
      <c r="C244" s="50" t="s">
        <v>228</v>
      </c>
      <c r="D244" s="71"/>
      <c r="E244" s="74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>
        <v>9</v>
      </c>
      <c r="AD244" s="51"/>
      <c r="AE244" s="51"/>
      <c r="AF244" s="51"/>
      <c r="AG244" s="51"/>
      <c r="AH244" s="69"/>
      <c r="AI244" s="69"/>
      <c r="AJ244" s="75"/>
      <c r="AK244" s="57"/>
    </row>
    <row r="245" spans="1:37" s="48" customFormat="1" ht="28.5" customHeight="1" x14ac:dyDescent="0.45">
      <c r="A245" s="66"/>
      <c r="B245" s="50" t="s">
        <v>209</v>
      </c>
      <c r="C245" s="50" t="s">
        <v>32</v>
      </c>
      <c r="D245" s="71"/>
      <c r="E245" s="74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>
        <v>6</v>
      </c>
      <c r="W245" s="51"/>
      <c r="X245" s="51"/>
      <c r="Y245" s="51"/>
      <c r="Z245" s="51">
        <v>4</v>
      </c>
      <c r="AA245" s="51"/>
      <c r="AB245" s="51"/>
      <c r="AC245" s="51"/>
      <c r="AD245" s="51"/>
      <c r="AE245" s="51"/>
      <c r="AF245" s="51"/>
      <c r="AG245" s="51"/>
      <c r="AH245" s="69"/>
      <c r="AI245" s="69"/>
      <c r="AJ245" s="75">
        <v>12</v>
      </c>
      <c r="AK245" s="57"/>
    </row>
    <row r="246" spans="1:37" s="48" customFormat="1" ht="28.5" customHeight="1" x14ac:dyDescent="0.45">
      <c r="A246" s="66"/>
      <c r="B246" s="50" t="s">
        <v>388</v>
      </c>
      <c r="C246" s="50" t="s">
        <v>228</v>
      </c>
      <c r="D246" s="71"/>
      <c r="E246" s="74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>
        <v>14</v>
      </c>
      <c r="AD246" s="51"/>
      <c r="AE246" s="51"/>
      <c r="AF246" s="51"/>
      <c r="AG246" s="51"/>
      <c r="AH246" s="69"/>
      <c r="AI246" s="69"/>
      <c r="AJ246" s="75"/>
      <c r="AK246" s="57"/>
    </row>
    <row r="247" spans="1:37" s="48" customFormat="1" ht="28.5" customHeight="1" x14ac:dyDescent="0.45">
      <c r="A247" s="66"/>
      <c r="B247" s="50" t="s">
        <v>389</v>
      </c>
      <c r="C247" s="50" t="s">
        <v>228</v>
      </c>
      <c r="D247" s="71"/>
      <c r="E247" s="74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>
        <v>8</v>
      </c>
      <c r="AD247" s="51"/>
      <c r="AE247" s="51"/>
      <c r="AF247" s="51"/>
      <c r="AG247" s="51"/>
      <c r="AH247" s="69"/>
      <c r="AI247" s="69"/>
      <c r="AJ247" s="75"/>
      <c r="AK247" s="57"/>
    </row>
    <row r="248" spans="1:37" s="48" customFormat="1" ht="28.5" customHeight="1" x14ac:dyDescent="0.45">
      <c r="A248" s="66"/>
      <c r="B248" s="50" t="s">
        <v>390</v>
      </c>
      <c r="C248" s="50" t="s">
        <v>228</v>
      </c>
      <c r="D248" s="71"/>
      <c r="E248" s="74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>
        <v>3</v>
      </c>
      <c r="AD248" s="51"/>
      <c r="AE248" s="51"/>
      <c r="AF248" s="51"/>
      <c r="AG248" s="51"/>
      <c r="AH248" s="69"/>
      <c r="AI248" s="69"/>
      <c r="AJ248" s="75"/>
      <c r="AK248" s="57"/>
    </row>
    <row r="249" spans="1:37" s="48" customFormat="1" ht="28.5" customHeight="1" x14ac:dyDescent="0.45">
      <c r="A249" s="66"/>
      <c r="B249" s="50" t="s">
        <v>391</v>
      </c>
      <c r="C249" s="50" t="s">
        <v>228</v>
      </c>
      <c r="D249" s="71"/>
      <c r="E249" s="74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>
        <v>20</v>
      </c>
      <c r="AD249" s="51"/>
      <c r="AE249" s="51"/>
      <c r="AF249" s="51"/>
      <c r="AG249" s="51"/>
      <c r="AH249" s="69"/>
      <c r="AI249" s="69"/>
      <c r="AJ249" s="75"/>
      <c r="AK249" s="57"/>
    </row>
    <row r="250" spans="1:37" s="48" customFormat="1" ht="28.5" customHeight="1" x14ac:dyDescent="0.45">
      <c r="A250" s="66"/>
      <c r="B250" s="50" t="s">
        <v>78</v>
      </c>
      <c r="C250" s="50" t="s">
        <v>40</v>
      </c>
      <c r="D250" s="71">
        <v>0.2</v>
      </c>
      <c r="E250" s="74">
        <v>2</v>
      </c>
      <c r="F250" s="51"/>
      <c r="G250" s="51"/>
      <c r="H250" s="51">
        <v>1</v>
      </c>
      <c r="I250" s="51"/>
      <c r="J250" s="51"/>
      <c r="K250" s="51"/>
      <c r="L250" s="51">
        <v>2</v>
      </c>
      <c r="M250" s="51"/>
      <c r="N250" s="51"/>
      <c r="O250" s="51"/>
      <c r="P250" s="51">
        <v>2</v>
      </c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69"/>
      <c r="AI250" s="69"/>
      <c r="AJ250" s="75"/>
      <c r="AK250" s="57"/>
    </row>
    <row r="251" spans="1:37" s="48" customFormat="1" ht="28.5" customHeight="1" x14ac:dyDescent="0.45">
      <c r="A251" s="66"/>
      <c r="B251" s="50" t="s">
        <v>92</v>
      </c>
      <c r="C251" s="50" t="s">
        <v>40</v>
      </c>
      <c r="D251" s="71">
        <v>0.25</v>
      </c>
      <c r="E251" s="74">
        <v>5</v>
      </c>
      <c r="F251" s="51"/>
      <c r="G251" s="51"/>
      <c r="H251" s="51">
        <v>2</v>
      </c>
      <c r="I251" s="51"/>
      <c r="J251" s="51"/>
      <c r="K251" s="51"/>
      <c r="L251" s="51">
        <v>2</v>
      </c>
      <c r="M251" s="51"/>
      <c r="N251" s="51"/>
      <c r="O251" s="51"/>
      <c r="P251" s="51">
        <v>2</v>
      </c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69"/>
      <c r="AI251" s="69"/>
      <c r="AJ251" s="75"/>
      <c r="AK251" s="57"/>
    </row>
    <row r="252" spans="1:37" s="48" customFormat="1" ht="28.5" customHeight="1" x14ac:dyDescent="0.45">
      <c r="A252" s="66"/>
      <c r="B252" s="50" t="s">
        <v>123</v>
      </c>
      <c r="C252" s="50" t="s">
        <v>40</v>
      </c>
      <c r="D252" s="71"/>
      <c r="E252" s="74">
        <v>5</v>
      </c>
      <c r="F252" s="51"/>
      <c r="G252" s="51"/>
      <c r="H252" s="51"/>
      <c r="I252" s="51">
        <v>2</v>
      </c>
      <c r="J252" s="51"/>
      <c r="K252" s="51"/>
      <c r="L252" s="51"/>
      <c r="M252" s="51">
        <v>3</v>
      </c>
      <c r="N252" s="51"/>
      <c r="O252" s="51"/>
      <c r="P252" s="51"/>
      <c r="Q252" s="51"/>
      <c r="R252" s="51">
        <v>3</v>
      </c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69"/>
      <c r="AI252" s="69"/>
      <c r="AJ252" s="75"/>
      <c r="AK252" s="57"/>
    </row>
    <row r="253" spans="1:37" s="48" customFormat="1" ht="28.5" customHeight="1" x14ac:dyDescent="0.45">
      <c r="A253" s="66"/>
      <c r="B253" s="50" t="s">
        <v>626</v>
      </c>
      <c r="C253" s="50" t="s">
        <v>228</v>
      </c>
      <c r="D253" s="71"/>
      <c r="E253" s="74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69"/>
      <c r="AI253" s="69">
        <v>47</v>
      </c>
      <c r="AJ253" s="75"/>
      <c r="AK253" s="57"/>
    </row>
    <row r="254" spans="1:37" s="48" customFormat="1" ht="28.5" customHeight="1" x14ac:dyDescent="0.45">
      <c r="A254" s="66"/>
      <c r="B254" s="50" t="s">
        <v>392</v>
      </c>
      <c r="C254" s="50" t="s">
        <v>32</v>
      </c>
      <c r="D254" s="71"/>
      <c r="E254" s="74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>
        <v>4</v>
      </c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69"/>
      <c r="AI254" s="69"/>
      <c r="AJ254" s="75"/>
      <c r="AK254" s="57"/>
    </row>
    <row r="255" spans="1:37" s="48" customFormat="1" ht="28.5" customHeight="1" x14ac:dyDescent="0.45">
      <c r="A255" s="66"/>
      <c r="B255" s="50" t="s">
        <v>392</v>
      </c>
      <c r="C255" s="50" t="s">
        <v>228</v>
      </c>
      <c r="D255" s="71"/>
      <c r="E255" s="74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>
        <v>3</v>
      </c>
      <c r="AD255" s="51"/>
      <c r="AE255" s="51"/>
      <c r="AF255" s="51"/>
      <c r="AG255" s="51"/>
      <c r="AH255" s="69"/>
      <c r="AI255" s="69"/>
      <c r="AJ255" s="75"/>
      <c r="AK255" s="57"/>
    </row>
    <row r="256" spans="1:37" s="48" customFormat="1" ht="28.5" customHeight="1" x14ac:dyDescent="0.45">
      <c r="A256" s="66"/>
      <c r="B256" s="50" t="s">
        <v>270</v>
      </c>
      <c r="C256" s="50" t="s">
        <v>32</v>
      </c>
      <c r="D256" s="71">
        <v>0.5</v>
      </c>
      <c r="E256" s="74">
        <v>4</v>
      </c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>
        <v>3</v>
      </c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69"/>
      <c r="AI256" s="69"/>
      <c r="AJ256" s="75"/>
      <c r="AK256" s="57"/>
    </row>
    <row r="257" spans="1:37" s="48" customFormat="1" ht="28.5" customHeight="1" x14ac:dyDescent="0.45">
      <c r="A257" s="66"/>
      <c r="B257" s="50" t="s">
        <v>270</v>
      </c>
      <c r="C257" s="50" t="s">
        <v>228</v>
      </c>
      <c r="D257" s="71"/>
      <c r="E257" s="74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>
        <v>30</v>
      </c>
      <c r="AD257" s="51"/>
      <c r="AE257" s="51"/>
      <c r="AF257" s="51"/>
      <c r="AG257" s="51"/>
      <c r="AH257" s="69"/>
      <c r="AI257" s="69"/>
      <c r="AJ257" s="75"/>
      <c r="AK257" s="57"/>
    </row>
    <row r="258" spans="1:37" s="48" customFormat="1" ht="28.5" customHeight="1" x14ac:dyDescent="0.45">
      <c r="A258" s="66"/>
      <c r="B258" s="50" t="s">
        <v>393</v>
      </c>
      <c r="C258" s="50" t="s">
        <v>228</v>
      </c>
      <c r="D258" s="71"/>
      <c r="E258" s="74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>
        <v>31</v>
      </c>
      <c r="AD258" s="51"/>
      <c r="AE258" s="51"/>
      <c r="AF258" s="51"/>
      <c r="AG258" s="51"/>
      <c r="AH258" s="69"/>
      <c r="AI258" s="69"/>
      <c r="AJ258" s="75"/>
      <c r="AK258" s="57"/>
    </row>
    <row r="259" spans="1:37" s="48" customFormat="1" ht="28.5" customHeight="1" x14ac:dyDescent="0.45">
      <c r="A259" s="66"/>
      <c r="B259" s="50" t="s">
        <v>627</v>
      </c>
      <c r="C259" s="50" t="s">
        <v>228</v>
      </c>
      <c r="D259" s="71"/>
      <c r="E259" s="74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69"/>
      <c r="AI259" s="69">
        <v>10</v>
      </c>
      <c r="AJ259" s="75"/>
      <c r="AK259" s="57"/>
    </row>
    <row r="260" spans="1:37" s="48" customFormat="1" ht="28.5" customHeight="1" x14ac:dyDescent="0.45">
      <c r="A260" s="66"/>
      <c r="B260" s="50" t="s">
        <v>628</v>
      </c>
      <c r="C260" s="50" t="s">
        <v>228</v>
      </c>
      <c r="D260" s="71"/>
      <c r="E260" s="74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69"/>
      <c r="AI260" s="69">
        <v>37</v>
      </c>
      <c r="AJ260" s="75"/>
      <c r="AK260" s="57"/>
    </row>
    <row r="261" spans="1:37" s="48" customFormat="1" ht="28.5" customHeight="1" x14ac:dyDescent="0.45">
      <c r="A261" s="66"/>
      <c r="B261" s="50" t="s">
        <v>271</v>
      </c>
      <c r="C261" s="50" t="s">
        <v>32</v>
      </c>
      <c r="D261" s="71"/>
      <c r="E261" s="74"/>
      <c r="F261" s="51"/>
      <c r="G261" s="51"/>
      <c r="H261" s="51"/>
      <c r="I261" s="51"/>
      <c r="J261" s="51"/>
      <c r="K261" s="51"/>
      <c r="L261" s="51"/>
      <c r="M261" s="51"/>
      <c r="N261" s="51">
        <v>1</v>
      </c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69"/>
      <c r="AI261" s="69"/>
      <c r="AJ261" s="75"/>
      <c r="AK261" s="57"/>
    </row>
    <row r="262" spans="1:37" s="48" customFormat="1" ht="28.5" customHeight="1" x14ac:dyDescent="0.45">
      <c r="A262" s="66"/>
      <c r="B262" s="50" t="s">
        <v>271</v>
      </c>
      <c r="C262" s="50" t="s">
        <v>228</v>
      </c>
      <c r="D262" s="71"/>
      <c r="E262" s="74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>
        <v>39</v>
      </c>
      <c r="AD262" s="51"/>
      <c r="AE262" s="51"/>
      <c r="AF262" s="51"/>
      <c r="AG262" s="51"/>
      <c r="AH262" s="69"/>
      <c r="AI262" s="69"/>
      <c r="AJ262" s="75"/>
      <c r="AK262" s="57"/>
    </row>
    <row r="263" spans="1:37" s="48" customFormat="1" ht="28.5" customHeight="1" x14ac:dyDescent="0.45">
      <c r="A263" s="66"/>
      <c r="B263" s="50" t="s">
        <v>272</v>
      </c>
      <c r="C263" s="50" t="s">
        <v>32</v>
      </c>
      <c r="D263" s="71"/>
      <c r="E263" s="74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>
        <v>6</v>
      </c>
      <c r="AB263" s="51"/>
      <c r="AC263" s="51"/>
      <c r="AD263" s="51"/>
      <c r="AE263" s="51"/>
      <c r="AF263" s="51"/>
      <c r="AG263" s="51"/>
      <c r="AH263" s="69">
        <v>4</v>
      </c>
      <c r="AI263" s="69"/>
      <c r="AJ263" s="75"/>
      <c r="AK263" s="57"/>
    </row>
    <row r="264" spans="1:37" s="48" customFormat="1" ht="28.5" customHeight="1" x14ac:dyDescent="0.45">
      <c r="A264" s="66"/>
      <c r="B264" s="50" t="s">
        <v>273</v>
      </c>
      <c r="C264" s="50" t="s">
        <v>32</v>
      </c>
      <c r="D264" s="71"/>
      <c r="E264" s="74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>
        <v>2</v>
      </c>
      <c r="T264" s="51"/>
      <c r="U264" s="51"/>
      <c r="V264" s="51"/>
      <c r="W264" s="51"/>
      <c r="X264" s="51"/>
      <c r="Y264" s="51"/>
      <c r="Z264" s="51"/>
      <c r="AA264" s="51">
        <v>2</v>
      </c>
      <c r="AB264" s="51"/>
      <c r="AC264" s="51"/>
      <c r="AD264" s="51"/>
      <c r="AE264" s="51"/>
      <c r="AF264" s="51"/>
      <c r="AG264" s="51"/>
      <c r="AH264" s="69"/>
      <c r="AI264" s="69"/>
      <c r="AJ264" s="75"/>
      <c r="AK264" s="57"/>
    </row>
    <row r="265" spans="1:37" s="48" customFormat="1" ht="28.5" customHeight="1" x14ac:dyDescent="0.45">
      <c r="A265" s="66"/>
      <c r="B265" s="50" t="s">
        <v>221</v>
      </c>
      <c r="C265" s="50" t="s">
        <v>32</v>
      </c>
      <c r="D265" s="71"/>
      <c r="E265" s="74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>
        <v>9</v>
      </c>
      <c r="T265" s="51"/>
      <c r="U265" s="51"/>
      <c r="V265" s="51"/>
      <c r="W265" s="51"/>
      <c r="X265" s="51"/>
      <c r="Y265" s="51"/>
      <c r="Z265" s="51"/>
      <c r="AA265" s="51">
        <v>10</v>
      </c>
      <c r="AB265" s="51"/>
      <c r="AC265" s="51"/>
      <c r="AD265" s="51"/>
      <c r="AE265" s="51"/>
      <c r="AF265" s="51"/>
      <c r="AG265" s="51"/>
      <c r="AH265" s="69">
        <v>12</v>
      </c>
      <c r="AI265" s="69"/>
      <c r="AJ265" s="75"/>
      <c r="AK265" s="57"/>
    </row>
    <row r="266" spans="1:37" s="48" customFormat="1" ht="28.5" customHeight="1" x14ac:dyDescent="0.45">
      <c r="A266" s="66"/>
      <c r="B266" s="50" t="s">
        <v>274</v>
      </c>
      <c r="C266" s="50" t="s">
        <v>32</v>
      </c>
      <c r="D266" s="71"/>
      <c r="E266" s="74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>
        <v>10</v>
      </c>
      <c r="T266" s="51"/>
      <c r="U266" s="51"/>
      <c r="V266" s="51"/>
      <c r="W266" s="51"/>
      <c r="X266" s="51"/>
      <c r="Y266" s="51"/>
      <c r="Z266" s="51"/>
      <c r="AA266" s="51">
        <v>10</v>
      </c>
      <c r="AB266" s="51"/>
      <c r="AC266" s="51"/>
      <c r="AD266" s="51"/>
      <c r="AE266" s="51"/>
      <c r="AF266" s="51"/>
      <c r="AG266" s="51"/>
      <c r="AH266" s="69">
        <v>9</v>
      </c>
      <c r="AI266" s="69"/>
      <c r="AJ266" s="75"/>
      <c r="AK266" s="57"/>
    </row>
    <row r="267" spans="1:37" s="48" customFormat="1" ht="28.5" customHeight="1" x14ac:dyDescent="0.45">
      <c r="A267" s="66"/>
      <c r="B267" s="50" t="s">
        <v>222</v>
      </c>
      <c r="C267" s="50" t="s">
        <v>32</v>
      </c>
      <c r="D267" s="71"/>
      <c r="E267" s="74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>
        <v>2</v>
      </c>
      <c r="T267" s="51"/>
      <c r="U267" s="51"/>
      <c r="V267" s="51"/>
      <c r="W267" s="51"/>
      <c r="X267" s="51"/>
      <c r="Y267" s="51"/>
      <c r="Z267" s="51"/>
      <c r="AA267" s="51">
        <v>3</v>
      </c>
      <c r="AB267" s="51"/>
      <c r="AC267" s="51"/>
      <c r="AD267" s="51"/>
      <c r="AE267" s="51"/>
      <c r="AF267" s="51"/>
      <c r="AG267" s="51"/>
      <c r="AH267" s="69">
        <v>1</v>
      </c>
      <c r="AI267" s="69"/>
      <c r="AJ267" s="75"/>
      <c r="AK267" s="57"/>
    </row>
    <row r="268" spans="1:37" s="48" customFormat="1" ht="28.5" customHeight="1" x14ac:dyDescent="0.45">
      <c r="A268" s="66"/>
      <c r="B268" s="50" t="s">
        <v>222</v>
      </c>
      <c r="C268" s="50" t="s">
        <v>228</v>
      </c>
      <c r="D268" s="71"/>
      <c r="E268" s="74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>
        <v>20</v>
      </c>
      <c r="AD268" s="51"/>
      <c r="AE268" s="51"/>
      <c r="AF268" s="51"/>
      <c r="AG268" s="51"/>
      <c r="AH268" s="69"/>
      <c r="AI268" s="69"/>
      <c r="AJ268" s="75"/>
      <c r="AK268" s="57"/>
    </row>
    <row r="269" spans="1:37" s="48" customFormat="1" ht="28.5" customHeight="1" x14ac:dyDescent="0.45">
      <c r="A269" s="66"/>
      <c r="B269" s="50" t="s">
        <v>248</v>
      </c>
      <c r="C269" s="50" t="s">
        <v>32</v>
      </c>
      <c r="D269" s="71"/>
      <c r="E269" s="74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>
        <v>4</v>
      </c>
      <c r="T269" s="51"/>
      <c r="U269" s="51"/>
      <c r="V269" s="51"/>
      <c r="W269" s="51"/>
      <c r="X269" s="51"/>
      <c r="Y269" s="51"/>
      <c r="Z269" s="51"/>
      <c r="AA269" s="51">
        <v>11</v>
      </c>
      <c r="AB269" s="51"/>
      <c r="AC269" s="51"/>
      <c r="AD269" s="51"/>
      <c r="AE269" s="51"/>
      <c r="AF269" s="51"/>
      <c r="AG269" s="51"/>
      <c r="AH269" s="69">
        <v>16</v>
      </c>
      <c r="AI269" s="69"/>
      <c r="AJ269" s="75"/>
      <c r="AK269" s="57"/>
    </row>
    <row r="270" spans="1:37" s="48" customFormat="1" ht="28.5" customHeight="1" x14ac:dyDescent="0.45">
      <c r="A270" s="66"/>
      <c r="B270" s="50" t="s">
        <v>248</v>
      </c>
      <c r="C270" s="50" t="s">
        <v>228</v>
      </c>
      <c r="D270" s="71"/>
      <c r="E270" s="74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>
        <v>28</v>
      </c>
      <c r="AD270" s="51"/>
      <c r="AE270" s="51"/>
      <c r="AF270" s="51"/>
      <c r="AG270" s="51"/>
      <c r="AH270" s="69"/>
      <c r="AI270" s="69"/>
      <c r="AJ270" s="75"/>
      <c r="AK270" s="57"/>
    </row>
    <row r="271" spans="1:37" s="48" customFormat="1" ht="28.5" customHeight="1" x14ac:dyDescent="0.45">
      <c r="A271" s="66"/>
      <c r="B271" s="50" t="s">
        <v>275</v>
      </c>
      <c r="C271" s="50" t="s">
        <v>32</v>
      </c>
      <c r="D271" s="71"/>
      <c r="E271" s="74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>
        <v>6</v>
      </c>
      <c r="AB271" s="51"/>
      <c r="AC271" s="51"/>
      <c r="AD271" s="51"/>
      <c r="AE271" s="51"/>
      <c r="AF271" s="51"/>
      <c r="AG271" s="51"/>
      <c r="AH271" s="69">
        <v>4</v>
      </c>
      <c r="AI271" s="69"/>
      <c r="AJ271" s="75"/>
      <c r="AK271" s="57"/>
    </row>
    <row r="272" spans="1:37" s="48" customFormat="1" ht="28.5" customHeight="1" x14ac:dyDescent="0.45">
      <c r="A272" s="66"/>
      <c r="B272" s="50" t="s">
        <v>249</v>
      </c>
      <c r="C272" s="50" t="s">
        <v>32</v>
      </c>
      <c r="D272" s="71"/>
      <c r="E272" s="74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>
        <v>6</v>
      </c>
      <c r="T272" s="51"/>
      <c r="U272" s="51"/>
      <c r="V272" s="51"/>
      <c r="W272" s="51"/>
      <c r="X272" s="51"/>
      <c r="Y272" s="51"/>
      <c r="Z272" s="51"/>
      <c r="AA272" s="51">
        <v>12</v>
      </c>
      <c r="AB272" s="51"/>
      <c r="AC272" s="51"/>
      <c r="AD272" s="51"/>
      <c r="AE272" s="51"/>
      <c r="AF272" s="51"/>
      <c r="AG272" s="51"/>
      <c r="AH272" s="69">
        <v>10</v>
      </c>
      <c r="AI272" s="69"/>
      <c r="AJ272" s="75"/>
      <c r="AK272" s="57"/>
    </row>
    <row r="273" spans="1:37" s="48" customFormat="1" ht="28.5" customHeight="1" x14ac:dyDescent="0.45">
      <c r="A273" s="66"/>
      <c r="B273" s="50" t="s">
        <v>250</v>
      </c>
      <c r="C273" s="50" t="s">
        <v>32</v>
      </c>
      <c r="D273" s="71"/>
      <c r="E273" s="74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>
        <v>4</v>
      </c>
      <c r="T273" s="51"/>
      <c r="U273" s="51"/>
      <c r="V273" s="51"/>
      <c r="W273" s="51"/>
      <c r="X273" s="51"/>
      <c r="Y273" s="51"/>
      <c r="Z273" s="51"/>
      <c r="AA273" s="51">
        <v>11</v>
      </c>
      <c r="AB273" s="51"/>
      <c r="AC273" s="51"/>
      <c r="AD273" s="51"/>
      <c r="AE273" s="51"/>
      <c r="AF273" s="51"/>
      <c r="AG273" s="51"/>
      <c r="AH273" s="69">
        <v>11</v>
      </c>
      <c r="AI273" s="69"/>
      <c r="AJ273" s="75"/>
      <c r="AK273" s="57"/>
    </row>
    <row r="274" spans="1:37" s="48" customFormat="1" ht="28.5" customHeight="1" x14ac:dyDescent="0.45">
      <c r="A274" s="66"/>
      <c r="B274" s="50" t="s">
        <v>250</v>
      </c>
      <c r="C274" s="50" t="s">
        <v>228</v>
      </c>
      <c r="D274" s="71"/>
      <c r="E274" s="74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>
        <v>32</v>
      </c>
      <c r="AD274" s="51"/>
      <c r="AE274" s="51"/>
      <c r="AF274" s="51"/>
      <c r="AG274" s="51"/>
      <c r="AH274" s="69"/>
      <c r="AI274" s="69"/>
      <c r="AJ274" s="75"/>
      <c r="AK274" s="57"/>
    </row>
    <row r="275" spans="1:37" s="48" customFormat="1" ht="28.5" customHeight="1" x14ac:dyDescent="0.45">
      <c r="A275" s="66"/>
      <c r="B275" s="50" t="s">
        <v>251</v>
      </c>
      <c r="C275" s="50" t="s">
        <v>32</v>
      </c>
      <c r="D275" s="71"/>
      <c r="E275" s="74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>
        <v>4</v>
      </c>
      <c r="T275" s="51"/>
      <c r="U275" s="51"/>
      <c r="V275" s="51"/>
      <c r="W275" s="51"/>
      <c r="X275" s="51"/>
      <c r="Y275" s="51"/>
      <c r="Z275" s="51"/>
      <c r="AA275" s="51">
        <v>9</v>
      </c>
      <c r="AB275" s="51"/>
      <c r="AC275" s="51"/>
      <c r="AD275" s="51"/>
      <c r="AE275" s="51"/>
      <c r="AF275" s="51"/>
      <c r="AG275" s="51"/>
      <c r="AH275" s="69">
        <v>1</v>
      </c>
      <c r="AI275" s="69"/>
      <c r="AJ275" s="75"/>
      <c r="AK275" s="57"/>
    </row>
    <row r="276" spans="1:37" s="48" customFormat="1" ht="28.5" customHeight="1" x14ac:dyDescent="0.45">
      <c r="A276" s="66"/>
      <c r="B276" s="50" t="s">
        <v>251</v>
      </c>
      <c r="C276" s="50" t="s">
        <v>228</v>
      </c>
      <c r="D276" s="71"/>
      <c r="E276" s="74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>
        <v>28</v>
      </c>
      <c r="AD276" s="51"/>
      <c r="AE276" s="51"/>
      <c r="AF276" s="51"/>
      <c r="AG276" s="51"/>
      <c r="AH276" s="69"/>
      <c r="AI276" s="69"/>
      <c r="AJ276" s="75"/>
      <c r="AK276" s="57"/>
    </row>
    <row r="277" spans="1:37" s="48" customFormat="1" ht="28.5" customHeight="1" x14ac:dyDescent="0.45">
      <c r="A277" s="66"/>
      <c r="B277" s="50" t="s">
        <v>276</v>
      </c>
      <c r="C277" s="50" t="s">
        <v>32</v>
      </c>
      <c r="D277" s="71"/>
      <c r="E277" s="74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>
        <v>6</v>
      </c>
      <c r="AB277" s="51"/>
      <c r="AC277" s="51"/>
      <c r="AD277" s="51"/>
      <c r="AE277" s="51"/>
      <c r="AF277" s="51"/>
      <c r="AG277" s="51"/>
      <c r="AH277" s="69"/>
      <c r="AI277" s="69"/>
      <c r="AJ277" s="75"/>
      <c r="AK277" s="57"/>
    </row>
    <row r="278" spans="1:37" s="48" customFormat="1" ht="28.5" customHeight="1" x14ac:dyDescent="0.45">
      <c r="A278" s="66"/>
      <c r="B278" s="50" t="s">
        <v>277</v>
      </c>
      <c r="C278" s="50" t="s">
        <v>32</v>
      </c>
      <c r="D278" s="71"/>
      <c r="E278" s="74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>
        <v>6</v>
      </c>
      <c r="AB278" s="51"/>
      <c r="AC278" s="51"/>
      <c r="AD278" s="51"/>
      <c r="AE278" s="51"/>
      <c r="AF278" s="51"/>
      <c r="AG278" s="51"/>
      <c r="AH278" s="69">
        <v>2</v>
      </c>
      <c r="AI278" s="69"/>
      <c r="AJ278" s="75"/>
      <c r="AK278" s="57"/>
    </row>
    <row r="279" spans="1:37" s="48" customFormat="1" ht="28.5" customHeight="1" x14ac:dyDescent="0.45">
      <c r="A279" s="66"/>
      <c r="B279" s="50" t="s">
        <v>223</v>
      </c>
      <c r="C279" s="50" t="s">
        <v>32</v>
      </c>
      <c r="D279" s="71"/>
      <c r="E279" s="74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>
        <v>6</v>
      </c>
      <c r="T279" s="51"/>
      <c r="U279" s="51"/>
      <c r="V279" s="51"/>
      <c r="W279" s="51"/>
      <c r="X279" s="51"/>
      <c r="Y279" s="51"/>
      <c r="Z279" s="51"/>
      <c r="AA279" s="51">
        <v>9</v>
      </c>
      <c r="AB279" s="51"/>
      <c r="AC279" s="51"/>
      <c r="AD279" s="51"/>
      <c r="AE279" s="51"/>
      <c r="AF279" s="51"/>
      <c r="AG279" s="51"/>
      <c r="AH279" s="69"/>
      <c r="AI279" s="69"/>
      <c r="AJ279" s="75"/>
      <c r="AK279" s="57"/>
    </row>
    <row r="280" spans="1:37" s="48" customFormat="1" ht="28.5" customHeight="1" x14ac:dyDescent="0.45">
      <c r="A280" s="66"/>
      <c r="B280" s="50" t="s">
        <v>278</v>
      </c>
      <c r="C280" s="50" t="s">
        <v>32</v>
      </c>
      <c r="D280" s="71"/>
      <c r="E280" s="74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>
        <v>6</v>
      </c>
      <c r="AB280" s="51"/>
      <c r="AC280" s="51"/>
      <c r="AD280" s="51"/>
      <c r="AE280" s="51"/>
      <c r="AF280" s="51"/>
      <c r="AG280" s="51"/>
      <c r="AH280" s="69"/>
      <c r="AI280" s="69"/>
      <c r="AJ280" s="75"/>
      <c r="AK280" s="57"/>
    </row>
    <row r="281" spans="1:37" s="48" customFormat="1" ht="28.5" customHeight="1" x14ac:dyDescent="0.45">
      <c r="A281" s="66"/>
      <c r="B281" s="50" t="s">
        <v>224</v>
      </c>
      <c r="C281" s="50" t="s">
        <v>32</v>
      </c>
      <c r="D281" s="71"/>
      <c r="E281" s="74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>
        <v>2</v>
      </c>
      <c r="T281" s="51"/>
      <c r="U281" s="51"/>
      <c r="V281" s="51"/>
      <c r="W281" s="51"/>
      <c r="X281" s="51"/>
      <c r="Y281" s="51"/>
      <c r="Z281" s="51"/>
      <c r="AA281" s="51">
        <v>10</v>
      </c>
      <c r="AB281" s="51"/>
      <c r="AC281" s="51"/>
      <c r="AD281" s="51"/>
      <c r="AE281" s="51"/>
      <c r="AF281" s="51"/>
      <c r="AG281" s="51"/>
      <c r="AH281" s="69"/>
      <c r="AI281" s="69"/>
      <c r="AJ281" s="75"/>
      <c r="AK281" s="57"/>
    </row>
    <row r="282" spans="1:37" s="48" customFormat="1" ht="28.5" customHeight="1" x14ac:dyDescent="0.45">
      <c r="A282" s="66"/>
      <c r="B282" s="50" t="s">
        <v>224</v>
      </c>
      <c r="C282" s="50" t="s">
        <v>228</v>
      </c>
      <c r="D282" s="71"/>
      <c r="E282" s="74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>
        <v>26</v>
      </c>
      <c r="AD282" s="51"/>
      <c r="AE282" s="51"/>
      <c r="AF282" s="51"/>
      <c r="AG282" s="51"/>
      <c r="AH282" s="69"/>
      <c r="AI282" s="69"/>
      <c r="AJ282" s="75"/>
      <c r="AK282" s="57"/>
    </row>
    <row r="283" spans="1:37" s="48" customFormat="1" ht="28.5" customHeight="1" x14ac:dyDescent="0.45">
      <c r="A283" s="66"/>
      <c r="B283" s="50" t="s">
        <v>225</v>
      </c>
      <c r="C283" s="50" t="s">
        <v>32</v>
      </c>
      <c r="D283" s="71"/>
      <c r="E283" s="74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>
        <v>2</v>
      </c>
      <c r="T283" s="51"/>
      <c r="U283" s="51"/>
      <c r="V283" s="51"/>
      <c r="W283" s="51"/>
      <c r="X283" s="51"/>
      <c r="Y283" s="51"/>
      <c r="Z283" s="51"/>
      <c r="AA283" s="51">
        <v>7</v>
      </c>
      <c r="AB283" s="51"/>
      <c r="AC283" s="51"/>
      <c r="AD283" s="51"/>
      <c r="AE283" s="51"/>
      <c r="AF283" s="51"/>
      <c r="AG283" s="51"/>
      <c r="AH283" s="69">
        <v>5</v>
      </c>
      <c r="AI283" s="69"/>
      <c r="AJ283" s="75"/>
      <c r="AK283" s="57"/>
    </row>
    <row r="284" spans="1:37" s="48" customFormat="1" ht="28.5" customHeight="1" x14ac:dyDescent="0.45">
      <c r="A284" s="66"/>
      <c r="B284" s="50" t="s">
        <v>225</v>
      </c>
      <c r="C284" s="50" t="s">
        <v>228</v>
      </c>
      <c r="D284" s="71"/>
      <c r="E284" s="74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>
        <v>22</v>
      </c>
      <c r="AD284" s="51"/>
      <c r="AE284" s="51"/>
      <c r="AF284" s="51"/>
      <c r="AG284" s="51"/>
      <c r="AH284" s="69"/>
      <c r="AI284" s="69"/>
      <c r="AJ284" s="75"/>
      <c r="AK284" s="57"/>
    </row>
    <row r="285" spans="1:37" s="48" customFormat="1" ht="28.5" customHeight="1" x14ac:dyDescent="0.45">
      <c r="A285" s="66"/>
      <c r="B285" s="50" t="s">
        <v>134</v>
      </c>
      <c r="C285" s="50" t="s">
        <v>32</v>
      </c>
      <c r="D285" s="71"/>
      <c r="E285" s="74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>
        <v>10</v>
      </c>
      <c r="T285" s="51"/>
      <c r="U285" s="51"/>
      <c r="V285" s="51"/>
      <c r="W285" s="51"/>
      <c r="X285" s="51"/>
      <c r="Y285" s="51"/>
      <c r="Z285" s="51"/>
      <c r="AA285" s="51">
        <v>10</v>
      </c>
      <c r="AB285" s="51"/>
      <c r="AC285" s="51"/>
      <c r="AD285" s="51"/>
      <c r="AE285" s="51"/>
      <c r="AF285" s="51"/>
      <c r="AG285" s="51"/>
      <c r="AH285" s="69">
        <v>8</v>
      </c>
      <c r="AI285" s="69"/>
      <c r="AJ285" s="75"/>
      <c r="AK285" s="57"/>
    </row>
    <row r="286" spans="1:37" s="48" customFormat="1" ht="28.5" customHeight="1" x14ac:dyDescent="0.45">
      <c r="A286" s="66"/>
      <c r="B286" s="50" t="s">
        <v>226</v>
      </c>
      <c r="C286" s="50" t="s">
        <v>32</v>
      </c>
      <c r="D286" s="71"/>
      <c r="E286" s="74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>
        <v>9</v>
      </c>
      <c r="T286" s="51"/>
      <c r="U286" s="51"/>
      <c r="V286" s="51"/>
      <c r="W286" s="51"/>
      <c r="X286" s="51"/>
      <c r="Y286" s="51"/>
      <c r="Z286" s="51"/>
      <c r="AA286" s="51">
        <v>6</v>
      </c>
      <c r="AB286" s="51"/>
      <c r="AC286" s="51"/>
      <c r="AD286" s="51"/>
      <c r="AE286" s="51"/>
      <c r="AF286" s="51"/>
      <c r="AG286" s="51"/>
      <c r="AH286" s="69">
        <v>2</v>
      </c>
      <c r="AI286" s="69"/>
      <c r="AJ286" s="75"/>
      <c r="AK286" s="57"/>
    </row>
    <row r="287" spans="1:37" s="48" customFormat="1" ht="28.5" customHeight="1" x14ac:dyDescent="0.45">
      <c r="A287" s="66"/>
      <c r="B287" s="50" t="s">
        <v>394</v>
      </c>
      <c r="C287" s="50" t="s">
        <v>32</v>
      </c>
      <c r="D287" s="71"/>
      <c r="E287" s="74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>
        <v>6</v>
      </c>
      <c r="T287" s="51"/>
      <c r="U287" s="51"/>
      <c r="V287" s="51">
        <v>12</v>
      </c>
      <c r="W287" s="51"/>
      <c r="X287" s="51"/>
      <c r="Y287" s="51"/>
      <c r="Z287" s="51"/>
      <c r="AA287" s="51"/>
      <c r="AB287" s="51">
        <v>23</v>
      </c>
      <c r="AC287" s="51"/>
      <c r="AD287" s="51"/>
      <c r="AE287" s="51">
        <v>15</v>
      </c>
      <c r="AF287" s="51"/>
      <c r="AG287" s="51"/>
      <c r="AH287" s="69"/>
      <c r="AI287" s="69"/>
      <c r="AJ287" s="75">
        <v>12</v>
      </c>
      <c r="AK287" s="57"/>
    </row>
    <row r="288" spans="1:37" s="48" customFormat="1" ht="28.5" customHeight="1" x14ac:dyDescent="0.45">
      <c r="A288" s="66"/>
      <c r="B288" s="50" t="s">
        <v>394</v>
      </c>
      <c r="C288" s="50" t="s">
        <v>228</v>
      </c>
      <c r="D288" s="71"/>
      <c r="E288" s="74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>
        <v>48</v>
      </c>
      <c r="AD288" s="51"/>
      <c r="AE288" s="51"/>
      <c r="AF288" s="51"/>
      <c r="AG288" s="51"/>
      <c r="AH288" s="69"/>
      <c r="AI288" s="69"/>
      <c r="AJ288" s="75"/>
      <c r="AK288" s="57"/>
    </row>
    <row r="289" spans="1:37" s="48" customFormat="1" ht="28.5" customHeight="1" x14ac:dyDescent="0.45">
      <c r="A289" s="66"/>
      <c r="B289" s="50" t="s">
        <v>395</v>
      </c>
      <c r="C289" s="50" t="s">
        <v>32</v>
      </c>
      <c r="D289" s="71"/>
      <c r="E289" s="74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>
        <v>1</v>
      </c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69"/>
      <c r="AI289" s="69"/>
      <c r="AJ289" s="75"/>
      <c r="AK289" s="57"/>
    </row>
    <row r="290" spans="1:37" s="48" customFormat="1" ht="28.5" customHeight="1" x14ac:dyDescent="0.45">
      <c r="A290" s="66"/>
      <c r="B290" s="50" t="s">
        <v>395</v>
      </c>
      <c r="C290" s="50" t="s">
        <v>228</v>
      </c>
      <c r="D290" s="71"/>
      <c r="E290" s="74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>
        <v>27</v>
      </c>
      <c r="AD290" s="51"/>
      <c r="AE290" s="51"/>
      <c r="AF290" s="51"/>
      <c r="AG290" s="51"/>
      <c r="AH290" s="69"/>
      <c r="AI290" s="69"/>
      <c r="AJ290" s="75"/>
      <c r="AK290" s="57"/>
    </row>
    <row r="291" spans="1:37" s="48" customFormat="1" ht="28.5" customHeight="1" x14ac:dyDescent="0.45">
      <c r="A291" s="66"/>
      <c r="B291" s="50" t="s">
        <v>599</v>
      </c>
      <c r="C291" s="50" t="s">
        <v>32</v>
      </c>
      <c r="D291" s="71"/>
      <c r="E291" s="74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>
        <v>10</v>
      </c>
      <c r="W291" s="51"/>
      <c r="X291" s="51"/>
      <c r="Y291" s="51"/>
      <c r="Z291" s="51"/>
      <c r="AA291" s="51"/>
      <c r="AB291" s="51">
        <v>6</v>
      </c>
      <c r="AC291" s="51"/>
      <c r="AD291" s="51"/>
      <c r="AE291" s="51"/>
      <c r="AF291" s="51"/>
      <c r="AG291" s="51"/>
      <c r="AH291" s="69"/>
      <c r="AI291" s="69"/>
      <c r="AJ291" s="75">
        <v>6</v>
      </c>
      <c r="AK291" s="57"/>
    </row>
    <row r="292" spans="1:37" s="48" customFormat="1" ht="28.5" customHeight="1" x14ac:dyDescent="0.45">
      <c r="A292" s="66"/>
      <c r="B292" s="50" t="s">
        <v>396</v>
      </c>
      <c r="C292" s="50" t="s">
        <v>32</v>
      </c>
      <c r="D292" s="71"/>
      <c r="E292" s="74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>
        <v>12</v>
      </c>
      <c r="W292" s="51"/>
      <c r="X292" s="51"/>
      <c r="Y292" s="51"/>
      <c r="Z292" s="51"/>
      <c r="AA292" s="51"/>
      <c r="AB292" s="51">
        <v>10</v>
      </c>
      <c r="AC292" s="51"/>
      <c r="AD292" s="51"/>
      <c r="AE292" s="51">
        <v>1</v>
      </c>
      <c r="AF292" s="51"/>
      <c r="AG292" s="51"/>
      <c r="AH292" s="69"/>
      <c r="AI292" s="69"/>
      <c r="AJ292" s="75"/>
      <c r="AK292" s="57"/>
    </row>
    <row r="293" spans="1:37" s="48" customFormat="1" ht="28.5" customHeight="1" x14ac:dyDescent="0.45">
      <c r="A293" s="66"/>
      <c r="B293" s="50" t="s">
        <v>396</v>
      </c>
      <c r="C293" s="50" t="s">
        <v>228</v>
      </c>
      <c r="D293" s="71"/>
      <c r="E293" s="74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>
        <v>23</v>
      </c>
      <c r="AD293" s="51"/>
      <c r="AE293" s="51"/>
      <c r="AF293" s="51"/>
      <c r="AG293" s="51"/>
      <c r="AH293" s="69"/>
      <c r="AI293" s="69"/>
      <c r="AJ293" s="75"/>
      <c r="AK293" s="57"/>
    </row>
    <row r="294" spans="1:37" s="48" customFormat="1" ht="28.5" customHeight="1" x14ac:dyDescent="0.45">
      <c r="A294" s="66"/>
      <c r="B294" s="50" t="s">
        <v>115</v>
      </c>
      <c r="C294" s="50" t="s">
        <v>32</v>
      </c>
      <c r="D294" s="71"/>
      <c r="E294" s="74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>
        <v>12</v>
      </c>
      <c r="W294" s="51"/>
      <c r="X294" s="51"/>
      <c r="Y294" s="51"/>
      <c r="Z294" s="51"/>
      <c r="AA294" s="51">
        <v>10</v>
      </c>
      <c r="AB294" s="51"/>
      <c r="AC294" s="51"/>
      <c r="AD294" s="51"/>
      <c r="AE294" s="51">
        <v>5</v>
      </c>
      <c r="AF294" s="51"/>
      <c r="AG294" s="51"/>
      <c r="AH294" s="69"/>
      <c r="AI294" s="69"/>
      <c r="AJ294" s="75">
        <v>12</v>
      </c>
      <c r="AK294" s="57"/>
    </row>
    <row r="295" spans="1:37" s="48" customFormat="1" ht="28.5" customHeight="1" x14ac:dyDescent="0.45">
      <c r="A295" s="66"/>
      <c r="B295" s="50" t="s">
        <v>115</v>
      </c>
      <c r="C295" s="50" t="s">
        <v>228</v>
      </c>
      <c r="D295" s="71"/>
      <c r="E295" s="74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>
        <v>14</v>
      </c>
      <c r="AD295" s="51"/>
      <c r="AE295" s="51"/>
      <c r="AF295" s="51"/>
      <c r="AG295" s="51"/>
      <c r="AH295" s="69"/>
      <c r="AI295" s="69"/>
      <c r="AJ295" s="75"/>
      <c r="AK295" s="57"/>
    </row>
    <row r="296" spans="1:37" s="48" customFormat="1" ht="28.5" customHeight="1" x14ac:dyDescent="0.45">
      <c r="A296" s="66"/>
      <c r="B296" s="50" t="s">
        <v>397</v>
      </c>
      <c r="C296" s="50" t="s">
        <v>32</v>
      </c>
      <c r="D296" s="71"/>
      <c r="E296" s="74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>
        <v>15</v>
      </c>
      <c r="W296" s="51"/>
      <c r="X296" s="51"/>
      <c r="Y296" s="51"/>
      <c r="Z296" s="51"/>
      <c r="AA296" s="51"/>
      <c r="AB296" s="51">
        <v>12</v>
      </c>
      <c r="AC296" s="51"/>
      <c r="AD296" s="51"/>
      <c r="AE296" s="51">
        <v>6</v>
      </c>
      <c r="AF296" s="51"/>
      <c r="AG296" s="51"/>
      <c r="AH296" s="69"/>
      <c r="AI296" s="69"/>
      <c r="AJ296" s="75"/>
      <c r="AK296" s="57"/>
    </row>
    <row r="297" spans="1:37" s="48" customFormat="1" ht="28.5" customHeight="1" x14ac:dyDescent="0.45">
      <c r="A297" s="66"/>
      <c r="B297" s="50" t="s">
        <v>397</v>
      </c>
      <c r="C297" s="50" t="s">
        <v>228</v>
      </c>
      <c r="D297" s="71"/>
      <c r="E297" s="74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>
        <v>26</v>
      </c>
      <c r="AD297" s="51"/>
      <c r="AE297" s="51"/>
      <c r="AF297" s="51"/>
      <c r="AG297" s="51"/>
      <c r="AH297" s="69"/>
      <c r="AI297" s="69"/>
      <c r="AJ297" s="75"/>
      <c r="AK297" s="57"/>
    </row>
    <row r="298" spans="1:37" s="48" customFormat="1" ht="28.5" customHeight="1" x14ac:dyDescent="0.45">
      <c r="A298" s="66"/>
      <c r="B298" s="50" t="s">
        <v>398</v>
      </c>
      <c r="C298" s="50" t="s">
        <v>32</v>
      </c>
      <c r="D298" s="71"/>
      <c r="E298" s="74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>
        <v>1</v>
      </c>
      <c r="Q298" s="51"/>
      <c r="R298" s="51"/>
      <c r="S298" s="51">
        <v>6</v>
      </c>
      <c r="T298" s="51"/>
      <c r="U298" s="51"/>
      <c r="V298" s="51"/>
      <c r="W298" s="51"/>
      <c r="X298" s="51"/>
      <c r="Y298" s="51"/>
      <c r="Z298" s="51"/>
      <c r="AA298" s="51"/>
      <c r="AB298" s="51">
        <v>4</v>
      </c>
      <c r="AC298" s="51"/>
      <c r="AD298" s="51"/>
      <c r="AE298" s="51"/>
      <c r="AF298" s="51"/>
      <c r="AG298" s="51"/>
      <c r="AH298" s="69"/>
      <c r="AI298" s="69"/>
      <c r="AJ298" s="75">
        <v>5</v>
      </c>
      <c r="AK298" s="57"/>
    </row>
    <row r="299" spans="1:37" s="48" customFormat="1" ht="28.5" customHeight="1" x14ac:dyDescent="0.45">
      <c r="A299" s="66"/>
      <c r="B299" s="50" t="s">
        <v>398</v>
      </c>
      <c r="C299" s="50" t="s">
        <v>228</v>
      </c>
      <c r="D299" s="71"/>
      <c r="E299" s="74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>
        <v>19</v>
      </c>
      <c r="AD299" s="51"/>
      <c r="AE299" s="51"/>
      <c r="AF299" s="51"/>
      <c r="AG299" s="51"/>
      <c r="AH299" s="69"/>
      <c r="AI299" s="69"/>
      <c r="AJ299" s="75"/>
      <c r="AK299" s="57"/>
    </row>
    <row r="300" spans="1:37" s="48" customFormat="1" ht="28.5" customHeight="1" x14ac:dyDescent="0.45">
      <c r="A300" s="66"/>
      <c r="B300" s="50" t="s">
        <v>600</v>
      </c>
      <c r="C300" s="50" t="s">
        <v>32</v>
      </c>
      <c r="D300" s="71"/>
      <c r="E300" s="74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>
        <v>6</v>
      </c>
      <c r="W300" s="51"/>
      <c r="X300" s="51"/>
      <c r="Y300" s="51"/>
      <c r="Z300" s="51"/>
      <c r="AA300" s="51"/>
      <c r="AB300" s="51">
        <v>4</v>
      </c>
      <c r="AC300" s="51"/>
      <c r="AD300" s="51"/>
      <c r="AE300" s="51">
        <v>4</v>
      </c>
      <c r="AF300" s="51"/>
      <c r="AG300" s="51"/>
      <c r="AH300" s="69"/>
      <c r="AI300" s="69"/>
      <c r="AJ300" s="75">
        <v>6</v>
      </c>
      <c r="AK300" s="57"/>
    </row>
    <row r="301" spans="1:37" s="48" customFormat="1" ht="28.5" customHeight="1" x14ac:dyDescent="0.45">
      <c r="A301" s="66"/>
      <c r="B301" s="50" t="s">
        <v>399</v>
      </c>
      <c r="C301" s="50" t="s">
        <v>32</v>
      </c>
      <c r="D301" s="71"/>
      <c r="E301" s="74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>
        <v>14</v>
      </c>
      <c r="Q301" s="51"/>
      <c r="R301" s="51"/>
      <c r="S301" s="51"/>
      <c r="T301" s="51"/>
      <c r="U301" s="51"/>
      <c r="V301" s="51">
        <v>12</v>
      </c>
      <c r="W301" s="51"/>
      <c r="X301" s="51"/>
      <c r="Y301" s="51"/>
      <c r="Z301" s="51"/>
      <c r="AA301" s="51"/>
      <c r="AB301" s="51">
        <v>10</v>
      </c>
      <c r="AC301" s="51"/>
      <c r="AD301" s="51"/>
      <c r="AE301" s="51">
        <v>3</v>
      </c>
      <c r="AF301" s="51"/>
      <c r="AG301" s="51"/>
      <c r="AH301" s="69"/>
      <c r="AI301" s="69"/>
      <c r="AJ301" s="75">
        <v>10</v>
      </c>
      <c r="AK301" s="57"/>
    </row>
    <row r="302" spans="1:37" s="48" customFormat="1" ht="28.5" customHeight="1" x14ac:dyDescent="0.45">
      <c r="A302" s="66"/>
      <c r="B302" s="50" t="s">
        <v>399</v>
      </c>
      <c r="C302" s="50" t="s">
        <v>228</v>
      </c>
      <c r="D302" s="71"/>
      <c r="E302" s="74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>
        <v>15</v>
      </c>
      <c r="AD302" s="51"/>
      <c r="AE302" s="51"/>
      <c r="AF302" s="51"/>
      <c r="AG302" s="51"/>
      <c r="AH302" s="69"/>
      <c r="AI302" s="69"/>
      <c r="AJ302" s="75"/>
      <c r="AK302" s="57"/>
    </row>
    <row r="303" spans="1:37" s="48" customFormat="1" ht="28.5" customHeight="1" x14ac:dyDescent="0.45">
      <c r="A303" s="66"/>
      <c r="B303" s="50" t="s">
        <v>400</v>
      </c>
      <c r="C303" s="50" t="s">
        <v>32</v>
      </c>
      <c r="D303" s="71"/>
      <c r="E303" s="74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>
        <v>6</v>
      </c>
      <c r="W303" s="51"/>
      <c r="X303" s="51"/>
      <c r="Y303" s="51"/>
      <c r="Z303" s="51"/>
      <c r="AA303" s="51"/>
      <c r="AB303" s="51">
        <v>6</v>
      </c>
      <c r="AC303" s="51"/>
      <c r="AD303" s="51"/>
      <c r="AE303" s="51"/>
      <c r="AF303" s="51"/>
      <c r="AG303" s="51"/>
      <c r="AH303" s="69"/>
      <c r="AI303" s="69"/>
      <c r="AJ303" s="75"/>
      <c r="AK303" s="57"/>
    </row>
    <row r="304" spans="1:37" s="48" customFormat="1" ht="28.5" customHeight="1" x14ac:dyDescent="0.45">
      <c r="A304" s="66"/>
      <c r="B304" s="50" t="s">
        <v>400</v>
      </c>
      <c r="C304" s="50" t="s">
        <v>228</v>
      </c>
      <c r="D304" s="71"/>
      <c r="E304" s="74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>
        <v>23</v>
      </c>
      <c r="AD304" s="51"/>
      <c r="AE304" s="51"/>
      <c r="AF304" s="51"/>
      <c r="AG304" s="51"/>
      <c r="AH304" s="69"/>
      <c r="AI304" s="69"/>
      <c r="AJ304" s="75"/>
      <c r="AK304" s="57"/>
    </row>
    <row r="305" spans="1:37" s="48" customFormat="1" ht="28.5" customHeight="1" x14ac:dyDescent="0.45">
      <c r="A305" s="66"/>
      <c r="B305" s="50" t="s">
        <v>401</v>
      </c>
      <c r="C305" s="50" t="s">
        <v>32</v>
      </c>
      <c r="D305" s="71"/>
      <c r="E305" s="74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>
        <v>9</v>
      </c>
      <c r="W305" s="51"/>
      <c r="X305" s="51"/>
      <c r="Y305" s="51"/>
      <c r="Z305" s="51"/>
      <c r="AA305" s="51"/>
      <c r="AB305" s="51">
        <v>4</v>
      </c>
      <c r="AC305" s="51"/>
      <c r="AD305" s="51"/>
      <c r="AE305" s="51"/>
      <c r="AF305" s="51"/>
      <c r="AG305" s="51"/>
      <c r="AH305" s="69"/>
      <c r="AI305" s="69"/>
      <c r="AJ305" s="75">
        <v>4</v>
      </c>
      <c r="AK305" s="57"/>
    </row>
    <row r="306" spans="1:37" s="48" customFormat="1" ht="28.5" customHeight="1" x14ac:dyDescent="0.45">
      <c r="A306" s="66"/>
      <c r="B306" s="50" t="s">
        <v>401</v>
      </c>
      <c r="C306" s="50" t="s">
        <v>228</v>
      </c>
      <c r="D306" s="71"/>
      <c r="E306" s="74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>
        <v>25</v>
      </c>
      <c r="AD306" s="51"/>
      <c r="AE306" s="51"/>
      <c r="AF306" s="51"/>
      <c r="AG306" s="51"/>
      <c r="AH306" s="69"/>
      <c r="AI306" s="69"/>
      <c r="AJ306" s="75"/>
      <c r="AK306" s="57"/>
    </row>
    <row r="307" spans="1:37" s="48" customFormat="1" ht="28.5" customHeight="1" x14ac:dyDescent="0.45">
      <c r="A307" s="66"/>
      <c r="B307" s="50" t="s">
        <v>252</v>
      </c>
      <c r="C307" s="50" t="s">
        <v>32</v>
      </c>
      <c r="D307" s="71">
        <v>0.5</v>
      </c>
      <c r="E307" s="74">
        <v>2</v>
      </c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>
        <v>7</v>
      </c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>
        <v>10</v>
      </c>
      <c r="AD307" s="51"/>
      <c r="AE307" s="51"/>
      <c r="AF307" s="51"/>
      <c r="AG307" s="51"/>
      <c r="AH307" s="69">
        <v>12</v>
      </c>
      <c r="AI307" s="69"/>
      <c r="AJ307" s="75"/>
      <c r="AK307" s="57"/>
    </row>
    <row r="308" spans="1:37" s="48" customFormat="1" ht="28.5" customHeight="1" x14ac:dyDescent="0.45">
      <c r="A308" s="66"/>
      <c r="B308" s="50" t="s">
        <v>252</v>
      </c>
      <c r="C308" s="50" t="s">
        <v>228</v>
      </c>
      <c r="D308" s="71"/>
      <c r="E308" s="74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>
        <v>34</v>
      </c>
      <c r="AD308" s="51"/>
      <c r="AE308" s="51"/>
      <c r="AF308" s="51"/>
      <c r="AG308" s="51"/>
      <c r="AH308" s="69"/>
      <c r="AI308" s="69"/>
      <c r="AJ308" s="75"/>
      <c r="AK308" s="57"/>
    </row>
    <row r="309" spans="1:37" s="48" customFormat="1" ht="28.5" customHeight="1" x14ac:dyDescent="0.45">
      <c r="A309" s="66"/>
      <c r="B309" s="50" t="s">
        <v>69</v>
      </c>
      <c r="C309" s="50" t="s">
        <v>32</v>
      </c>
      <c r="D309" s="71"/>
      <c r="E309" s="74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>
        <v>5</v>
      </c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>
        <v>13</v>
      </c>
      <c r="AD309" s="51"/>
      <c r="AE309" s="51"/>
      <c r="AF309" s="51"/>
      <c r="AG309" s="51"/>
      <c r="AH309" s="69">
        <v>11</v>
      </c>
      <c r="AI309" s="69"/>
      <c r="AJ309" s="75"/>
      <c r="AK309" s="57"/>
    </row>
    <row r="310" spans="1:37" s="48" customFormat="1" ht="28.5" customHeight="1" x14ac:dyDescent="0.45">
      <c r="A310" s="66"/>
      <c r="B310" s="50" t="s">
        <v>69</v>
      </c>
      <c r="C310" s="50" t="s">
        <v>228</v>
      </c>
      <c r="D310" s="71"/>
      <c r="E310" s="74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>
        <v>25</v>
      </c>
      <c r="AD310" s="51"/>
      <c r="AE310" s="51"/>
      <c r="AF310" s="51"/>
      <c r="AG310" s="51"/>
      <c r="AH310" s="69"/>
      <c r="AI310" s="69"/>
      <c r="AJ310" s="75"/>
      <c r="AK310" s="57"/>
    </row>
    <row r="311" spans="1:37" s="48" customFormat="1" ht="28.5" customHeight="1" x14ac:dyDescent="0.45">
      <c r="A311" s="66"/>
      <c r="B311" s="50" t="s">
        <v>111</v>
      </c>
      <c r="C311" s="50" t="s">
        <v>32</v>
      </c>
      <c r="D311" s="71"/>
      <c r="E311" s="74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>
        <v>5</v>
      </c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>
        <v>12</v>
      </c>
      <c r="AD311" s="51"/>
      <c r="AE311" s="51"/>
      <c r="AF311" s="51"/>
      <c r="AG311" s="51"/>
      <c r="AH311" s="69">
        <v>7</v>
      </c>
      <c r="AI311" s="69"/>
      <c r="AJ311" s="75"/>
      <c r="AK311" s="57"/>
    </row>
    <row r="312" spans="1:37" s="48" customFormat="1" ht="28.5" customHeight="1" x14ac:dyDescent="0.45">
      <c r="A312" s="66"/>
      <c r="B312" s="50" t="s">
        <v>111</v>
      </c>
      <c r="C312" s="50" t="s">
        <v>228</v>
      </c>
      <c r="D312" s="71"/>
      <c r="E312" s="74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>
        <v>18</v>
      </c>
      <c r="AD312" s="51"/>
      <c r="AE312" s="51"/>
      <c r="AF312" s="51"/>
      <c r="AG312" s="51"/>
      <c r="AH312" s="69"/>
      <c r="AI312" s="69"/>
      <c r="AJ312" s="75"/>
      <c r="AK312" s="57"/>
    </row>
    <row r="313" spans="1:37" s="48" customFormat="1" ht="28.5" customHeight="1" x14ac:dyDescent="0.45">
      <c r="A313" s="66"/>
      <c r="B313" s="50" t="s">
        <v>130</v>
      </c>
      <c r="C313" s="50" t="s">
        <v>32</v>
      </c>
      <c r="D313" s="71"/>
      <c r="E313" s="74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>
        <v>3</v>
      </c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>
        <v>12</v>
      </c>
      <c r="AD313" s="51"/>
      <c r="AE313" s="51"/>
      <c r="AF313" s="51"/>
      <c r="AG313" s="51"/>
      <c r="AH313" s="69">
        <v>16</v>
      </c>
      <c r="AI313" s="69"/>
      <c r="AJ313" s="75"/>
      <c r="AK313" s="57"/>
    </row>
    <row r="314" spans="1:37" s="48" customFormat="1" ht="28.5" customHeight="1" x14ac:dyDescent="0.45">
      <c r="A314" s="66"/>
      <c r="B314" s="50" t="s">
        <v>130</v>
      </c>
      <c r="C314" s="50" t="s">
        <v>228</v>
      </c>
      <c r="D314" s="71"/>
      <c r="E314" s="74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>
        <v>22</v>
      </c>
      <c r="AD314" s="51"/>
      <c r="AE314" s="51"/>
      <c r="AF314" s="51"/>
      <c r="AG314" s="51"/>
      <c r="AH314" s="69"/>
      <c r="AI314" s="69"/>
      <c r="AJ314" s="75"/>
      <c r="AK314" s="57"/>
    </row>
    <row r="315" spans="1:37" s="48" customFormat="1" ht="28.5" customHeight="1" x14ac:dyDescent="0.45">
      <c r="A315" s="66"/>
      <c r="B315" s="50" t="s">
        <v>235</v>
      </c>
      <c r="C315" s="50" t="s">
        <v>32</v>
      </c>
      <c r="D315" s="71"/>
      <c r="E315" s="74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>
        <v>4</v>
      </c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>
        <v>12</v>
      </c>
      <c r="AD315" s="51"/>
      <c r="AE315" s="51"/>
      <c r="AF315" s="51"/>
      <c r="AG315" s="51"/>
      <c r="AH315" s="69">
        <v>20</v>
      </c>
      <c r="AI315" s="69"/>
      <c r="AJ315" s="75"/>
      <c r="AK315" s="57"/>
    </row>
    <row r="316" spans="1:37" s="48" customFormat="1" ht="28.5" customHeight="1" x14ac:dyDescent="0.45">
      <c r="A316" s="66"/>
      <c r="B316" s="50" t="s">
        <v>235</v>
      </c>
      <c r="C316" s="50" t="s">
        <v>228</v>
      </c>
      <c r="D316" s="71"/>
      <c r="E316" s="74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>
        <v>26</v>
      </c>
      <c r="AD316" s="51"/>
      <c r="AE316" s="51"/>
      <c r="AF316" s="51"/>
      <c r="AG316" s="51"/>
      <c r="AH316" s="69"/>
      <c r="AI316" s="69"/>
      <c r="AJ316" s="75"/>
      <c r="AK316" s="57"/>
    </row>
    <row r="317" spans="1:37" s="48" customFormat="1" ht="28.5" customHeight="1" x14ac:dyDescent="0.45">
      <c r="A317" s="66"/>
      <c r="B317" s="50" t="s">
        <v>65</v>
      </c>
      <c r="C317" s="50" t="s">
        <v>32</v>
      </c>
      <c r="D317" s="71"/>
      <c r="E317" s="74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>
        <v>7</v>
      </c>
      <c r="R317" s="51"/>
      <c r="S317" s="51"/>
      <c r="T317" s="51"/>
      <c r="U317" s="51"/>
      <c r="V317" s="51"/>
      <c r="W317" s="51"/>
      <c r="X317" s="51"/>
      <c r="Y317" s="51">
        <v>12</v>
      </c>
      <c r="Z317" s="51"/>
      <c r="AA317" s="51"/>
      <c r="AB317" s="51"/>
      <c r="AC317" s="51">
        <v>25</v>
      </c>
      <c r="AD317" s="51"/>
      <c r="AE317" s="51"/>
      <c r="AF317" s="51"/>
      <c r="AG317" s="51"/>
      <c r="AH317" s="69">
        <v>27</v>
      </c>
      <c r="AI317" s="69"/>
      <c r="AJ317" s="75"/>
      <c r="AK317" s="57"/>
    </row>
    <row r="318" spans="1:37" x14ac:dyDescent="0.45">
      <c r="A318" s="66"/>
      <c r="B318" s="50" t="s">
        <v>65</v>
      </c>
      <c r="C318" s="50" t="s">
        <v>228</v>
      </c>
      <c r="D318" s="71"/>
      <c r="E318" s="74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>
        <v>36</v>
      </c>
      <c r="AD318" s="51"/>
      <c r="AE318" s="51"/>
      <c r="AF318" s="51"/>
      <c r="AG318" s="51"/>
      <c r="AH318" s="69"/>
      <c r="AI318" s="69"/>
      <c r="AJ318" s="75"/>
      <c r="AK318" s="81"/>
    </row>
    <row r="319" spans="1:37" x14ac:dyDescent="0.45">
      <c r="A319" s="66"/>
      <c r="B319" s="50" t="s">
        <v>279</v>
      </c>
      <c r="C319" s="50" t="s">
        <v>32</v>
      </c>
      <c r="D319" s="71">
        <v>0.5</v>
      </c>
      <c r="E319" s="74">
        <v>1</v>
      </c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69"/>
      <c r="AI319" s="69"/>
      <c r="AJ319" s="75"/>
      <c r="AK319" s="81"/>
    </row>
    <row r="320" spans="1:37" x14ac:dyDescent="0.45">
      <c r="A320" s="66"/>
      <c r="B320" s="50" t="s">
        <v>169</v>
      </c>
      <c r="C320" s="50" t="s">
        <v>32</v>
      </c>
      <c r="D320" s="71"/>
      <c r="E320" s="74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>
        <v>1</v>
      </c>
      <c r="R320" s="51"/>
      <c r="S320" s="51"/>
      <c r="T320" s="51"/>
      <c r="U320" s="51"/>
      <c r="V320" s="51"/>
      <c r="W320" s="51"/>
      <c r="X320" s="51"/>
      <c r="Y320" s="51">
        <v>6</v>
      </c>
      <c r="Z320" s="51"/>
      <c r="AA320" s="51"/>
      <c r="AB320" s="51"/>
      <c r="AC320" s="51">
        <v>12</v>
      </c>
      <c r="AD320" s="51"/>
      <c r="AE320" s="51"/>
      <c r="AF320" s="51"/>
      <c r="AG320" s="51"/>
      <c r="AH320" s="69">
        <v>10</v>
      </c>
      <c r="AI320" s="69"/>
      <c r="AJ320" s="75"/>
      <c r="AK320" s="81"/>
    </row>
    <row r="321" spans="1:37" x14ac:dyDescent="0.45">
      <c r="A321" s="66"/>
      <c r="B321" s="50" t="s">
        <v>169</v>
      </c>
      <c r="C321" s="50" t="s">
        <v>228</v>
      </c>
      <c r="D321" s="71"/>
      <c r="E321" s="74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>
        <v>18</v>
      </c>
      <c r="AD321" s="51"/>
      <c r="AE321" s="51"/>
      <c r="AF321" s="51"/>
      <c r="AG321" s="51"/>
      <c r="AH321" s="69"/>
      <c r="AI321" s="69"/>
      <c r="AJ321" s="75"/>
      <c r="AK321" s="81"/>
    </row>
    <row r="322" spans="1:37" x14ac:dyDescent="0.45">
      <c r="A322" s="66"/>
      <c r="B322" s="50" t="s">
        <v>170</v>
      </c>
      <c r="C322" s="50" t="s">
        <v>32</v>
      </c>
      <c r="D322" s="71"/>
      <c r="E322" s="74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>
        <v>3</v>
      </c>
      <c r="R322" s="51"/>
      <c r="S322" s="51"/>
      <c r="T322" s="51"/>
      <c r="U322" s="51"/>
      <c r="V322" s="51"/>
      <c r="W322" s="51"/>
      <c r="X322" s="51"/>
      <c r="Y322" s="51">
        <v>18</v>
      </c>
      <c r="Z322" s="51"/>
      <c r="AA322" s="51"/>
      <c r="AB322" s="51"/>
      <c r="AC322" s="51">
        <v>12</v>
      </c>
      <c r="AD322" s="51"/>
      <c r="AE322" s="51"/>
      <c r="AF322" s="51"/>
      <c r="AG322" s="51"/>
      <c r="AH322" s="69">
        <v>29</v>
      </c>
      <c r="AI322" s="69"/>
      <c r="AJ322" s="75"/>
      <c r="AK322" s="81"/>
    </row>
    <row r="323" spans="1:37" x14ac:dyDescent="0.45">
      <c r="A323" s="66"/>
      <c r="B323" s="50" t="s">
        <v>170</v>
      </c>
      <c r="C323" s="50" t="s">
        <v>228</v>
      </c>
      <c r="D323" s="71"/>
      <c r="E323" s="74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>
        <v>26</v>
      </c>
      <c r="AD323" s="51"/>
      <c r="AE323" s="51"/>
      <c r="AF323" s="51"/>
      <c r="AG323" s="51"/>
      <c r="AH323" s="69"/>
      <c r="AI323" s="69"/>
      <c r="AJ323" s="75"/>
      <c r="AK323" s="81"/>
    </row>
    <row r="324" spans="1:37" x14ac:dyDescent="0.45">
      <c r="A324" s="66"/>
      <c r="B324" s="50" t="s">
        <v>171</v>
      </c>
      <c r="C324" s="50" t="s">
        <v>32</v>
      </c>
      <c r="D324" s="71"/>
      <c r="E324" s="74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>
        <v>6</v>
      </c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>
        <v>1</v>
      </c>
      <c r="AD324" s="51"/>
      <c r="AE324" s="51"/>
      <c r="AF324" s="51"/>
      <c r="AG324" s="51"/>
      <c r="AH324" s="69">
        <v>6</v>
      </c>
      <c r="AI324" s="69"/>
      <c r="AJ324" s="75"/>
      <c r="AK324" s="81"/>
    </row>
    <row r="325" spans="1:37" x14ac:dyDescent="0.45">
      <c r="A325" s="66"/>
      <c r="B325" s="50" t="s">
        <v>171</v>
      </c>
      <c r="C325" s="50" t="s">
        <v>228</v>
      </c>
      <c r="D325" s="71"/>
      <c r="E325" s="74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>
        <v>23</v>
      </c>
      <c r="AD325" s="51"/>
      <c r="AE325" s="51"/>
      <c r="AF325" s="51"/>
      <c r="AG325" s="51"/>
      <c r="AH325" s="69"/>
      <c r="AI325" s="69"/>
      <c r="AJ325" s="75"/>
      <c r="AK325" s="81"/>
    </row>
    <row r="326" spans="1:37" x14ac:dyDescent="0.45">
      <c r="A326" s="66"/>
      <c r="B326" s="50" t="s">
        <v>119</v>
      </c>
      <c r="C326" s="50" t="s">
        <v>228</v>
      </c>
      <c r="D326" s="71"/>
      <c r="E326" s="74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>
        <v>45</v>
      </c>
      <c r="AD326" s="51"/>
      <c r="AE326" s="51"/>
      <c r="AF326" s="51"/>
      <c r="AG326" s="51"/>
      <c r="AH326" s="69"/>
      <c r="AI326" s="69"/>
      <c r="AJ326" s="75"/>
      <c r="AK326" s="81"/>
    </row>
    <row r="327" spans="1:37" x14ac:dyDescent="0.45">
      <c r="A327" s="66"/>
      <c r="B327" s="50" t="s">
        <v>402</v>
      </c>
      <c r="C327" s="50" t="s">
        <v>228</v>
      </c>
      <c r="D327" s="71"/>
      <c r="E327" s="74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>
        <v>14</v>
      </c>
      <c r="AD327" s="51"/>
      <c r="AE327" s="51"/>
      <c r="AF327" s="51"/>
      <c r="AG327" s="51"/>
      <c r="AH327" s="69"/>
      <c r="AI327" s="69"/>
      <c r="AJ327" s="75"/>
      <c r="AK327" s="81"/>
    </row>
    <row r="328" spans="1:37" x14ac:dyDescent="0.45">
      <c r="A328" s="66"/>
      <c r="B328" s="50" t="s">
        <v>403</v>
      </c>
      <c r="C328" s="50" t="s">
        <v>228</v>
      </c>
      <c r="D328" s="71"/>
      <c r="E328" s="74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>
        <v>40</v>
      </c>
      <c r="AD328" s="51"/>
      <c r="AE328" s="51"/>
      <c r="AF328" s="51"/>
      <c r="AG328" s="51"/>
      <c r="AH328" s="69"/>
      <c r="AI328" s="69"/>
      <c r="AJ328" s="75"/>
      <c r="AK328" s="81"/>
    </row>
    <row r="329" spans="1:37" x14ac:dyDescent="0.45">
      <c r="A329" s="66"/>
      <c r="B329" s="50" t="s">
        <v>404</v>
      </c>
      <c r="C329" s="50" t="s">
        <v>228</v>
      </c>
      <c r="D329" s="71"/>
      <c r="E329" s="74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>
        <v>11</v>
      </c>
      <c r="AD329" s="51"/>
      <c r="AE329" s="51"/>
      <c r="AF329" s="51"/>
      <c r="AG329" s="51"/>
      <c r="AH329" s="69"/>
      <c r="AI329" s="69"/>
      <c r="AJ329" s="75"/>
      <c r="AK329" s="81"/>
    </row>
    <row r="330" spans="1:37" x14ac:dyDescent="0.45">
      <c r="A330" s="66"/>
      <c r="B330" s="50" t="s">
        <v>405</v>
      </c>
      <c r="C330" s="50" t="s">
        <v>228</v>
      </c>
      <c r="D330" s="71"/>
      <c r="E330" s="74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>
        <v>41</v>
      </c>
      <c r="AD330" s="51"/>
      <c r="AE330" s="51"/>
      <c r="AF330" s="51"/>
      <c r="AG330" s="51"/>
      <c r="AH330" s="69"/>
      <c r="AI330" s="69"/>
      <c r="AJ330" s="75"/>
      <c r="AK330" s="81"/>
    </row>
    <row r="331" spans="1:37" x14ac:dyDescent="0.45">
      <c r="A331" s="66"/>
      <c r="B331" s="50" t="s">
        <v>79</v>
      </c>
      <c r="C331" s="50" t="s">
        <v>40</v>
      </c>
      <c r="D331" s="71"/>
      <c r="E331" s="74"/>
      <c r="F331" s="51"/>
      <c r="G331" s="51"/>
      <c r="H331" s="51"/>
      <c r="I331" s="51">
        <v>1</v>
      </c>
      <c r="J331" s="51"/>
      <c r="K331" s="51"/>
      <c r="L331" s="51"/>
      <c r="M331" s="51">
        <v>3</v>
      </c>
      <c r="N331" s="51"/>
      <c r="O331" s="51"/>
      <c r="P331" s="51">
        <v>3</v>
      </c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69"/>
      <c r="AI331" s="69"/>
      <c r="AJ331" s="75"/>
      <c r="AK331" s="81"/>
    </row>
    <row r="332" spans="1:37" x14ac:dyDescent="0.45">
      <c r="A332" s="66"/>
      <c r="B332" s="50" t="s">
        <v>406</v>
      </c>
      <c r="C332" s="50" t="s">
        <v>228</v>
      </c>
      <c r="D332" s="71"/>
      <c r="E332" s="74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>
        <v>7</v>
      </c>
      <c r="AD332" s="51"/>
      <c r="AE332" s="51"/>
      <c r="AF332" s="51"/>
      <c r="AG332" s="51"/>
      <c r="AH332" s="69"/>
      <c r="AI332" s="69"/>
      <c r="AJ332" s="75"/>
      <c r="AK332" s="81"/>
    </row>
    <row r="333" spans="1:37" x14ac:dyDescent="0.45">
      <c r="A333" s="66"/>
      <c r="B333" s="50" t="s">
        <v>407</v>
      </c>
      <c r="C333" s="50" t="s">
        <v>228</v>
      </c>
      <c r="D333" s="71"/>
      <c r="E333" s="74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>
        <v>7</v>
      </c>
      <c r="AD333" s="51"/>
      <c r="AE333" s="51"/>
      <c r="AF333" s="51"/>
      <c r="AG333" s="51"/>
      <c r="AH333" s="69"/>
      <c r="AI333" s="69"/>
      <c r="AJ333" s="75"/>
      <c r="AK333" s="81"/>
    </row>
    <row r="334" spans="1:37" x14ac:dyDescent="0.45">
      <c r="A334" s="66"/>
      <c r="B334" s="50" t="s">
        <v>408</v>
      </c>
      <c r="C334" s="50" t="s">
        <v>228</v>
      </c>
      <c r="D334" s="71"/>
      <c r="E334" s="74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>
        <v>7</v>
      </c>
      <c r="AD334" s="51"/>
      <c r="AE334" s="51"/>
      <c r="AF334" s="51"/>
      <c r="AG334" s="51"/>
      <c r="AH334" s="69"/>
      <c r="AI334" s="69"/>
      <c r="AJ334" s="75"/>
      <c r="AK334" s="81"/>
    </row>
    <row r="335" spans="1:37" x14ac:dyDescent="0.45">
      <c r="A335" s="66"/>
      <c r="B335" s="50" t="s">
        <v>409</v>
      </c>
      <c r="C335" s="50" t="s">
        <v>228</v>
      </c>
      <c r="D335" s="71"/>
      <c r="E335" s="74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>
        <v>12</v>
      </c>
      <c r="AD335" s="51"/>
      <c r="AE335" s="51"/>
      <c r="AF335" s="51"/>
      <c r="AG335" s="51"/>
      <c r="AH335" s="69"/>
      <c r="AI335" s="69"/>
      <c r="AJ335" s="75"/>
      <c r="AK335" s="81"/>
    </row>
    <row r="336" spans="1:37" x14ac:dyDescent="0.45">
      <c r="A336" s="66"/>
      <c r="B336" s="50" t="s">
        <v>410</v>
      </c>
      <c r="C336" s="50" t="s">
        <v>228</v>
      </c>
      <c r="D336" s="71"/>
      <c r="E336" s="74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>
        <v>7</v>
      </c>
      <c r="AD336" s="51"/>
      <c r="AE336" s="51"/>
      <c r="AF336" s="51"/>
      <c r="AG336" s="51"/>
      <c r="AH336" s="69"/>
      <c r="AI336" s="69"/>
      <c r="AJ336" s="75"/>
      <c r="AK336" s="81"/>
    </row>
    <row r="337" spans="1:37" x14ac:dyDescent="0.45">
      <c r="A337" s="66"/>
      <c r="B337" s="50" t="s">
        <v>280</v>
      </c>
      <c r="C337" s="50" t="s">
        <v>228</v>
      </c>
      <c r="D337" s="71"/>
      <c r="E337" s="74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>
        <v>35</v>
      </c>
      <c r="AE337" s="51"/>
      <c r="AF337" s="51"/>
      <c r="AG337" s="51"/>
      <c r="AH337" s="69"/>
      <c r="AI337" s="69"/>
      <c r="AJ337" s="75"/>
      <c r="AK337" s="81"/>
    </row>
    <row r="338" spans="1:37" x14ac:dyDescent="0.45">
      <c r="A338" s="66"/>
      <c r="B338" s="50" t="s">
        <v>281</v>
      </c>
      <c r="C338" s="50" t="s">
        <v>34</v>
      </c>
      <c r="D338" s="71"/>
      <c r="E338" s="74">
        <v>2</v>
      </c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69"/>
      <c r="AI338" s="69"/>
      <c r="AJ338" s="75"/>
      <c r="AK338" s="81"/>
    </row>
    <row r="339" spans="1:37" x14ac:dyDescent="0.45">
      <c r="A339" s="66"/>
      <c r="B339" s="50" t="s">
        <v>281</v>
      </c>
      <c r="C339" s="50" t="s">
        <v>228</v>
      </c>
      <c r="D339" s="71"/>
      <c r="E339" s="74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>
        <v>32</v>
      </c>
      <c r="AE339" s="51"/>
      <c r="AF339" s="51"/>
      <c r="AG339" s="51"/>
      <c r="AH339" s="69"/>
      <c r="AI339" s="69"/>
      <c r="AJ339" s="75"/>
      <c r="AK339" s="81"/>
    </row>
    <row r="340" spans="1:37" x14ac:dyDescent="0.45">
      <c r="A340" s="66"/>
      <c r="B340" s="50" t="s">
        <v>411</v>
      </c>
      <c r="C340" s="50" t="s">
        <v>228</v>
      </c>
      <c r="D340" s="71"/>
      <c r="E340" s="74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>
        <v>31</v>
      </c>
      <c r="AD340" s="51"/>
      <c r="AE340" s="51"/>
      <c r="AF340" s="51"/>
      <c r="AG340" s="51"/>
      <c r="AH340" s="69"/>
      <c r="AI340" s="69"/>
      <c r="AJ340" s="75"/>
      <c r="AK340" s="81"/>
    </row>
    <row r="341" spans="1:37" x14ac:dyDescent="0.45">
      <c r="A341" s="66"/>
      <c r="B341" s="50" t="s">
        <v>412</v>
      </c>
      <c r="C341" s="50" t="s">
        <v>228</v>
      </c>
      <c r="D341" s="71"/>
      <c r="E341" s="74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>
        <v>16</v>
      </c>
      <c r="AD341" s="51"/>
      <c r="AE341" s="51"/>
      <c r="AF341" s="51"/>
      <c r="AG341" s="51"/>
      <c r="AH341" s="69"/>
      <c r="AI341" s="69"/>
      <c r="AJ341" s="75"/>
      <c r="AK341" s="81"/>
    </row>
    <row r="342" spans="1:37" x14ac:dyDescent="0.45">
      <c r="A342" s="66"/>
      <c r="B342" s="50" t="s">
        <v>413</v>
      </c>
      <c r="C342" s="50" t="s">
        <v>228</v>
      </c>
      <c r="D342" s="71"/>
      <c r="E342" s="74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>
        <v>49</v>
      </c>
      <c r="AD342" s="51"/>
      <c r="AE342" s="51"/>
      <c r="AF342" s="51"/>
      <c r="AG342" s="51"/>
      <c r="AH342" s="69"/>
      <c r="AI342" s="69"/>
      <c r="AJ342" s="75"/>
      <c r="AK342" s="81"/>
    </row>
    <row r="343" spans="1:37" x14ac:dyDescent="0.45">
      <c r="A343" s="66"/>
      <c r="B343" s="50" t="s">
        <v>414</v>
      </c>
      <c r="C343" s="50" t="s">
        <v>554</v>
      </c>
      <c r="D343" s="71"/>
      <c r="E343" s="74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>
        <v>9</v>
      </c>
      <c r="AG343" s="51"/>
      <c r="AH343" s="69"/>
      <c r="AI343" s="69"/>
      <c r="AJ343" s="75"/>
      <c r="AK343" s="81"/>
    </row>
    <row r="344" spans="1:37" x14ac:dyDescent="0.45">
      <c r="A344" s="66"/>
      <c r="B344" s="50" t="s">
        <v>414</v>
      </c>
      <c r="C344" s="50" t="s">
        <v>228</v>
      </c>
      <c r="D344" s="71"/>
      <c r="E344" s="74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>
        <v>17</v>
      </c>
      <c r="AD344" s="51"/>
      <c r="AE344" s="51"/>
      <c r="AF344" s="51"/>
      <c r="AG344" s="51"/>
      <c r="AH344" s="69"/>
      <c r="AI344" s="69"/>
      <c r="AJ344" s="75"/>
      <c r="AK344" s="81"/>
    </row>
    <row r="345" spans="1:37" x14ac:dyDescent="0.45">
      <c r="A345" s="66"/>
      <c r="B345" s="50" t="s">
        <v>415</v>
      </c>
      <c r="C345" s="50" t="s">
        <v>228</v>
      </c>
      <c r="D345" s="71"/>
      <c r="E345" s="74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>
        <v>16</v>
      </c>
      <c r="AD345" s="51"/>
      <c r="AE345" s="51"/>
      <c r="AF345" s="51"/>
      <c r="AG345" s="51"/>
      <c r="AH345" s="69"/>
      <c r="AI345" s="69"/>
      <c r="AJ345" s="75"/>
      <c r="AK345" s="81"/>
    </row>
    <row r="346" spans="1:37" x14ac:dyDescent="0.45">
      <c r="A346" s="66"/>
      <c r="B346" s="50" t="s">
        <v>416</v>
      </c>
      <c r="C346" s="50" t="s">
        <v>554</v>
      </c>
      <c r="D346" s="71"/>
      <c r="E346" s="74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>
        <v>9</v>
      </c>
      <c r="AG346" s="51"/>
      <c r="AH346" s="69"/>
      <c r="AI346" s="69"/>
      <c r="AJ346" s="75"/>
      <c r="AK346" s="81"/>
    </row>
    <row r="347" spans="1:37" x14ac:dyDescent="0.45">
      <c r="A347" s="66"/>
      <c r="B347" s="50" t="s">
        <v>416</v>
      </c>
      <c r="C347" s="50" t="s">
        <v>228</v>
      </c>
      <c r="D347" s="71"/>
      <c r="E347" s="74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>
        <v>17</v>
      </c>
      <c r="AD347" s="51"/>
      <c r="AE347" s="51"/>
      <c r="AF347" s="51"/>
      <c r="AG347" s="51"/>
      <c r="AH347" s="69"/>
      <c r="AI347" s="69"/>
      <c r="AJ347" s="75"/>
      <c r="AK347" s="81"/>
    </row>
    <row r="348" spans="1:37" x14ac:dyDescent="0.45">
      <c r="A348" s="66"/>
      <c r="B348" s="50" t="s">
        <v>417</v>
      </c>
      <c r="C348" s="50" t="s">
        <v>228</v>
      </c>
      <c r="D348" s="71"/>
      <c r="E348" s="74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>
        <v>14</v>
      </c>
      <c r="AD348" s="51"/>
      <c r="AE348" s="51"/>
      <c r="AF348" s="51"/>
      <c r="AG348" s="51"/>
      <c r="AH348" s="69"/>
      <c r="AI348" s="69"/>
      <c r="AJ348" s="75"/>
      <c r="AK348" s="81"/>
    </row>
    <row r="349" spans="1:37" x14ac:dyDescent="0.45">
      <c r="A349" s="66"/>
      <c r="B349" s="50" t="s">
        <v>418</v>
      </c>
      <c r="C349" s="50" t="s">
        <v>228</v>
      </c>
      <c r="D349" s="71"/>
      <c r="E349" s="74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>
        <v>19</v>
      </c>
      <c r="AD349" s="51"/>
      <c r="AE349" s="51"/>
      <c r="AF349" s="51"/>
      <c r="AG349" s="51"/>
      <c r="AH349" s="69"/>
      <c r="AI349" s="69"/>
      <c r="AJ349" s="75"/>
      <c r="AK349" s="81"/>
    </row>
    <row r="350" spans="1:37" x14ac:dyDescent="0.45">
      <c r="A350" s="66"/>
      <c r="B350" s="50" t="s">
        <v>419</v>
      </c>
      <c r="C350" s="50" t="s">
        <v>228</v>
      </c>
      <c r="D350" s="71"/>
      <c r="E350" s="74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>
        <v>14</v>
      </c>
      <c r="AD350" s="51"/>
      <c r="AE350" s="51"/>
      <c r="AF350" s="51"/>
      <c r="AG350" s="51"/>
      <c r="AH350" s="69"/>
      <c r="AI350" s="69"/>
      <c r="AJ350" s="75"/>
      <c r="AK350" s="81"/>
    </row>
    <row r="351" spans="1:37" x14ac:dyDescent="0.45">
      <c r="A351" s="66"/>
      <c r="B351" s="50" t="s">
        <v>420</v>
      </c>
      <c r="C351" s="50" t="s">
        <v>228</v>
      </c>
      <c r="D351" s="71"/>
      <c r="E351" s="74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>
        <v>21</v>
      </c>
      <c r="AD351" s="51"/>
      <c r="AE351" s="51"/>
      <c r="AF351" s="51"/>
      <c r="AG351" s="51"/>
      <c r="AH351" s="69"/>
      <c r="AI351" s="69"/>
      <c r="AJ351" s="75"/>
      <c r="AK351" s="81"/>
    </row>
    <row r="352" spans="1:37" x14ac:dyDescent="0.45">
      <c r="A352" s="66"/>
      <c r="B352" s="50" t="s">
        <v>421</v>
      </c>
      <c r="C352" s="50" t="s">
        <v>228</v>
      </c>
      <c r="D352" s="71"/>
      <c r="E352" s="74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>
        <v>13</v>
      </c>
      <c r="AD352" s="51"/>
      <c r="AE352" s="51"/>
      <c r="AF352" s="51"/>
      <c r="AG352" s="51"/>
      <c r="AH352" s="69"/>
      <c r="AI352" s="69"/>
      <c r="AJ352" s="75"/>
      <c r="AK352" s="81"/>
    </row>
    <row r="353" spans="1:37" x14ac:dyDescent="0.45">
      <c r="A353" s="66"/>
      <c r="B353" s="50" t="s">
        <v>422</v>
      </c>
      <c r="C353" s="50" t="s">
        <v>554</v>
      </c>
      <c r="D353" s="71"/>
      <c r="E353" s="74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>
        <v>15</v>
      </c>
      <c r="AG353" s="51"/>
      <c r="AH353" s="69"/>
      <c r="AI353" s="69"/>
      <c r="AJ353" s="75"/>
      <c r="AK353" s="81"/>
    </row>
    <row r="354" spans="1:37" x14ac:dyDescent="0.45">
      <c r="A354" s="66"/>
      <c r="B354" s="50" t="s">
        <v>423</v>
      </c>
      <c r="C354" s="50" t="s">
        <v>554</v>
      </c>
      <c r="D354" s="71"/>
      <c r="E354" s="74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>
        <v>13</v>
      </c>
      <c r="AG354" s="51"/>
      <c r="AH354" s="69"/>
      <c r="AI354" s="69"/>
      <c r="AJ354" s="75"/>
      <c r="AK354" s="81"/>
    </row>
    <row r="355" spans="1:37" x14ac:dyDescent="0.45">
      <c r="A355" s="66"/>
      <c r="B355" s="50" t="s">
        <v>573</v>
      </c>
      <c r="C355" s="50" t="s">
        <v>554</v>
      </c>
      <c r="D355" s="71"/>
      <c r="E355" s="74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>
        <v>19</v>
      </c>
      <c r="AG355" s="51"/>
      <c r="AH355" s="69"/>
      <c r="AI355" s="69"/>
      <c r="AJ355" s="75"/>
      <c r="AK355" s="81"/>
    </row>
    <row r="356" spans="1:37" x14ac:dyDescent="0.45">
      <c r="A356" s="66"/>
      <c r="B356" s="50" t="s">
        <v>172</v>
      </c>
      <c r="C356" s="50" t="s">
        <v>32</v>
      </c>
      <c r="D356" s="71"/>
      <c r="E356" s="74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>
        <v>6</v>
      </c>
      <c r="AD356" s="51"/>
      <c r="AE356" s="51"/>
      <c r="AF356" s="51"/>
      <c r="AG356" s="51"/>
      <c r="AH356" s="69">
        <v>3</v>
      </c>
      <c r="AI356" s="69"/>
      <c r="AJ356" s="75"/>
      <c r="AK356" s="81"/>
    </row>
    <row r="357" spans="1:37" x14ac:dyDescent="0.45">
      <c r="A357" s="66"/>
      <c r="B357" s="50" t="s">
        <v>172</v>
      </c>
      <c r="C357" s="50" t="s">
        <v>228</v>
      </c>
      <c r="D357" s="71"/>
      <c r="E357" s="74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>
        <v>10</v>
      </c>
      <c r="AD357" s="51"/>
      <c r="AE357" s="51"/>
      <c r="AF357" s="51"/>
      <c r="AG357" s="51"/>
      <c r="AH357" s="69"/>
      <c r="AI357" s="69"/>
      <c r="AJ357" s="75"/>
      <c r="AK357" s="81"/>
    </row>
    <row r="358" spans="1:37" x14ac:dyDescent="0.45">
      <c r="A358" s="66"/>
      <c r="B358" s="50" t="s">
        <v>236</v>
      </c>
      <c r="C358" s="50" t="s">
        <v>32</v>
      </c>
      <c r="D358" s="71"/>
      <c r="E358" s="74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>
        <v>6</v>
      </c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>
        <v>12</v>
      </c>
      <c r="AD358" s="51"/>
      <c r="AE358" s="51"/>
      <c r="AF358" s="51"/>
      <c r="AG358" s="51"/>
      <c r="AH358" s="69">
        <v>12</v>
      </c>
      <c r="AI358" s="69"/>
      <c r="AJ358" s="75"/>
      <c r="AK358" s="81"/>
    </row>
    <row r="359" spans="1:37" x14ac:dyDescent="0.45">
      <c r="A359" s="66"/>
      <c r="B359" s="50" t="s">
        <v>236</v>
      </c>
      <c r="C359" s="50" t="s">
        <v>228</v>
      </c>
      <c r="D359" s="71"/>
      <c r="E359" s="74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>
        <v>21</v>
      </c>
      <c r="AD359" s="51"/>
      <c r="AE359" s="51"/>
      <c r="AF359" s="51"/>
      <c r="AG359" s="51"/>
      <c r="AH359" s="69"/>
      <c r="AI359" s="69"/>
      <c r="AJ359" s="75"/>
      <c r="AK359" s="81"/>
    </row>
    <row r="360" spans="1:37" x14ac:dyDescent="0.45">
      <c r="A360" s="66"/>
      <c r="B360" s="50" t="s">
        <v>66</v>
      </c>
      <c r="C360" s="50" t="s">
        <v>40</v>
      </c>
      <c r="D360" s="71">
        <v>0.5</v>
      </c>
      <c r="E360" s="74">
        <v>1</v>
      </c>
      <c r="F360" s="51"/>
      <c r="G360" s="51"/>
      <c r="H360" s="51">
        <v>2</v>
      </c>
      <c r="I360" s="51"/>
      <c r="J360" s="51"/>
      <c r="K360" s="51"/>
      <c r="L360" s="51">
        <v>2</v>
      </c>
      <c r="M360" s="51"/>
      <c r="N360" s="51"/>
      <c r="O360" s="51"/>
      <c r="P360" s="51">
        <v>2</v>
      </c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69"/>
      <c r="AI360" s="69"/>
      <c r="AJ360" s="75"/>
      <c r="AK360" s="81"/>
    </row>
    <row r="361" spans="1:37" x14ac:dyDescent="0.45">
      <c r="A361" s="66"/>
      <c r="B361" s="50" t="s">
        <v>102</v>
      </c>
      <c r="C361" s="50" t="s">
        <v>32</v>
      </c>
      <c r="D361" s="71"/>
      <c r="E361" s="74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>
        <v>1</v>
      </c>
      <c r="R361" s="51"/>
      <c r="S361" s="51"/>
      <c r="T361" s="51"/>
      <c r="U361" s="51"/>
      <c r="V361" s="51"/>
      <c r="W361" s="51"/>
      <c r="X361" s="51"/>
      <c r="Y361" s="51">
        <v>12</v>
      </c>
      <c r="Z361" s="51"/>
      <c r="AA361" s="51"/>
      <c r="AB361" s="51"/>
      <c r="AC361" s="51">
        <v>12</v>
      </c>
      <c r="AD361" s="51"/>
      <c r="AE361" s="51"/>
      <c r="AF361" s="51"/>
      <c r="AG361" s="51"/>
      <c r="AH361" s="69"/>
      <c r="AI361" s="69"/>
      <c r="AJ361" s="75"/>
      <c r="AK361" s="81"/>
    </row>
    <row r="362" spans="1:37" x14ac:dyDescent="0.45">
      <c r="A362" s="66"/>
      <c r="B362" s="50" t="s">
        <v>102</v>
      </c>
      <c r="C362" s="50" t="s">
        <v>228</v>
      </c>
      <c r="D362" s="71"/>
      <c r="E362" s="74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>
        <v>34</v>
      </c>
      <c r="AD362" s="51"/>
      <c r="AE362" s="51"/>
      <c r="AF362" s="51"/>
      <c r="AG362" s="51"/>
      <c r="AH362" s="69"/>
      <c r="AI362" s="69"/>
      <c r="AJ362" s="75"/>
      <c r="AK362" s="81"/>
    </row>
    <row r="363" spans="1:37" x14ac:dyDescent="0.45">
      <c r="A363" s="66"/>
      <c r="B363" s="50" t="s">
        <v>424</v>
      </c>
      <c r="C363" s="50" t="s">
        <v>228</v>
      </c>
      <c r="D363" s="71"/>
      <c r="E363" s="74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>
        <v>25</v>
      </c>
      <c r="AD363" s="51"/>
      <c r="AE363" s="51"/>
      <c r="AF363" s="51"/>
      <c r="AG363" s="51"/>
      <c r="AH363" s="69"/>
      <c r="AI363" s="69"/>
      <c r="AJ363" s="75"/>
      <c r="AK363" s="81"/>
    </row>
    <row r="364" spans="1:37" x14ac:dyDescent="0.45">
      <c r="A364" s="66"/>
      <c r="B364" s="50" t="s">
        <v>131</v>
      </c>
      <c r="C364" s="50" t="s">
        <v>32</v>
      </c>
      <c r="D364" s="71">
        <v>0.5</v>
      </c>
      <c r="E364" s="74">
        <v>1</v>
      </c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69"/>
      <c r="AI364" s="69"/>
      <c r="AJ364" s="75"/>
      <c r="AK364" s="81"/>
    </row>
    <row r="365" spans="1:37" x14ac:dyDescent="0.45">
      <c r="A365" s="66"/>
      <c r="B365" s="50" t="s">
        <v>131</v>
      </c>
      <c r="C365" s="50" t="s">
        <v>228</v>
      </c>
      <c r="D365" s="71"/>
      <c r="E365" s="74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>
        <v>35</v>
      </c>
      <c r="AD365" s="51"/>
      <c r="AE365" s="51"/>
      <c r="AF365" s="51"/>
      <c r="AG365" s="51"/>
      <c r="AH365" s="69"/>
      <c r="AI365" s="69"/>
      <c r="AJ365" s="75"/>
      <c r="AK365" s="81"/>
    </row>
    <row r="366" spans="1:37" x14ac:dyDescent="0.45">
      <c r="A366" s="66"/>
      <c r="B366" s="50" t="s">
        <v>45</v>
      </c>
      <c r="C366" s="50" t="s">
        <v>32</v>
      </c>
      <c r="D366" s="71"/>
      <c r="E366" s="74">
        <v>1</v>
      </c>
      <c r="F366" s="51"/>
      <c r="G366" s="51"/>
      <c r="H366" s="51"/>
      <c r="I366" s="51">
        <v>2</v>
      </c>
      <c r="J366" s="51"/>
      <c r="K366" s="51"/>
      <c r="L366" s="51"/>
      <c r="M366" s="51"/>
      <c r="N366" s="51">
        <v>48</v>
      </c>
      <c r="O366" s="51"/>
      <c r="P366" s="51"/>
      <c r="Q366" s="51"/>
      <c r="R366" s="51"/>
      <c r="S366" s="51"/>
      <c r="T366" s="51"/>
      <c r="U366" s="51">
        <v>18</v>
      </c>
      <c r="V366" s="51"/>
      <c r="W366" s="51"/>
      <c r="X366" s="51"/>
      <c r="Y366" s="51"/>
      <c r="Z366" s="51"/>
      <c r="AA366" s="51"/>
      <c r="AB366" s="51">
        <v>75</v>
      </c>
      <c r="AC366" s="51"/>
      <c r="AD366" s="51"/>
      <c r="AE366" s="51"/>
      <c r="AF366" s="51"/>
      <c r="AG366" s="51">
        <v>35</v>
      </c>
      <c r="AH366" s="69"/>
      <c r="AI366" s="69"/>
      <c r="AJ366" s="75"/>
      <c r="AK366" s="81"/>
    </row>
    <row r="367" spans="1:37" x14ac:dyDescent="0.45">
      <c r="A367" s="66"/>
      <c r="B367" s="50" t="s">
        <v>45</v>
      </c>
      <c r="C367" s="50" t="s">
        <v>228</v>
      </c>
      <c r="D367" s="71"/>
      <c r="E367" s="74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>
        <v>135</v>
      </c>
      <c r="AD367" s="51"/>
      <c r="AE367" s="51"/>
      <c r="AF367" s="51"/>
      <c r="AG367" s="51"/>
      <c r="AH367" s="69"/>
      <c r="AI367" s="69"/>
      <c r="AJ367" s="75"/>
      <c r="AK367" s="81"/>
    </row>
    <row r="368" spans="1:37" x14ac:dyDescent="0.45">
      <c r="A368" s="66"/>
      <c r="B368" s="50" t="s">
        <v>425</v>
      </c>
      <c r="C368" s="50" t="s">
        <v>32</v>
      </c>
      <c r="D368" s="71">
        <v>0.5</v>
      </c>
      <c r="E368" s="74">
        <v>1</v>
      </c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69"/>
      <c r="AI368" s="69"/>
      <c r="AJ368" s="75"/>
      <c r="AK368" s="81"/>
    </row>
    <row r="369" spans="1:37" x14ac:dyDescent="0.45">
      <c r="A369" s="66"/>
      <c r="B369" s="50" t="s">
        <v>282</v>
      </c>
      <c r="C369" s="50" t="s">
        <v>228</v>
      </c>
      <c r="D369" s="71"/>
      <c r="E369" s="74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>
        <v>21</v>
      </c>
      <c r="AD369" s="51"/>
      <c r="AE369" s="51"/>
      <c r="AF369" s="51"/>
      <c r="AG369" s="51"/>
      <c r="AH369" s="69"/>
      <c r="AI369" s="69"/>
      <c r="AJ369" s="75"/>
      <c r="AK369" s="81"/>
    </row>
    <row r="370" spans="1:37" x14ac:dyDescent="0.45">
      <c r="A370" s="66"/>
      <c r="B370" s="50" t="s">
        <v>283</v>
      </c>
      <c r="C370" s="50" t="s">
        <v>228</v>
      </c>
      <c r="D370" s="71"/>
      <c r="E370" s="74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>
        <v>7</v>
      </c>
      <c r="AD370" s="51"/>
      <c r="AE370" s="51"/>
      <c r="AF370" s="51"/>
      <c r="AG370" s="51"/>
      <c r="AH370" s="69"/>
      <c r="AI370" s="69"/>
      <c r="AJ370" s="75"/>
      <c r="AK370" s="81"/>
    </row>
    <row r="371" spans="1:37" x14ac:dyDescent="0.45">
      <c r="A371" s="66"/>
      <c r="B371" s="50" t="s">
        <v>50</v>
      </c>
      <c r="C371" s="50" t="s">
        <v>41</v>
      </c>
      <c r="D371" s="71"/>
      <c r="E371" s="74"/>
      <c r="F371" s="51"/>
      <c r="G371" s="51"/>
      <c r="H371" s="51"/>
      <c r="I371" s="51"/>
      <c r="J371" s="51"/>
      <c r="K371" s="51"/>
      <c r="L371" s="51"/>
      <c r="M371" s="51">
        <v>1</v>
      </c>
      <c r="N371" s="51"/>
      <c r="O371" s="51"/>
      <c r="P371" s="51"/>
      <c r="Q371" s="51"/>
      <c r="R371" s="51"/>
      <c r="S371" s="51">
        <v>4</v>
      </c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>
        <v>7</v>
      </c>
      <c r="AF371" s="51"/>
      <c r="AG371" s="51"/>
      <c r="AH371" s="69"/>
      <c r="AI371" s="69"/>
      <c r="AJ371" s="75"/>
      <c r="AK371" s="81"/>
    </row>
    <row r="372" spans="1:37" x14ac:dyDescent="0.45">
      <c r="A372" s="66"/>
      <c r="B372" s="50" t="s">
        <v>50</v>
      </c>
      <c r="C372" s="50" t="s">
        <v>228</v>
      </c>
      <c r="D372" s="71"/>
      <c r="E372" s="74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>
        <v>19</v>
      </c>
      <c r="AD372" s="51"/>
      <c r="AE372" s="51"/>
      <c r="AF372" s="51"/>
      <c r="AG372" s="51"/>
      <c r="AH372" s="69"/>
      <c r="AI372" s="69"/>
      <c r="AJ372" s="75"/>
      <c r="AK372" s="81"/>
    </row>
    <row r="373" spans="1:37" x14ac:dyDescent="0.45">
      <c r="A373" s="66"/>
      <c r="B373" s="50" t="s">
        <v>156</v>
      </c>
      <c r="C373" s="50" t="s">
        <v>41</v>
      </c>
      <c r="D373" s="71"/>
      <c r="E373" s="74"/>
      <c r="F373" s="51"/>
      <c r="G373" s="51"/>
      <c r="H373" s="51"/>
      <c r="I373" s="51"/>
      <c r="J373" s="51"/>
      <c r="K373" s="51"/>
      <c r="L373" s="51"/>
      <c r="M373" s="51"/>
      <c r="N373" s="51">
        <v>4</v>
      </c>
      <c r="O373" s="51"/>
      <c r="P373" s="51"/>
      <c r="Q373" s="51"/>
      <c r="R373" s="51"/>
      <c r="S373" s="51"/>
      <c r="T373" s="51"/>
      <c r="U373" s="51"/>
      <c r="V373" s="51">
        <v>4</v>
      </c>
      <c r="W373" s="51"/>
      <c r="X373" s="51"/>
      <c r="Y373" s="51"/>
      <c r="Z373" s="51"/>
      <c r="AA373" s="51"/>
      <c r="AB373" s="51"/>
      <c r="AC373" s="51"/>
      <c r="AD373" s="51"/>
      <c r="AE373" s="51">
        <v>2</v>
      </c>
      <c r="AF373" s="51"/>
      <c r="AG373" s="51"/>
      <c r="AH373" s="69"/>
      <c r="AI373" s="69"/>
      <c r="AJ373" s="75">
        <v>4</v>
      </c>
      <c r="AK373" s="81"/>
    </row>
    <row r="374" spans="1:37" x14ac:dyDescent="0.45">
      <c r="A374" s="66"/>
      <c r="B374" s="50" t="s">
        <v>156</v>
      </c>
      <c r="C374" s="50" t="s">
        <v>228</v>
      </c>
      <c r="D374" s="71"/>
      <c r="E374" s="74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>
        <v>14</v>
      </c>
      <c r="AD374" s="51"/>
      <c r="AE374" s="51"/>
      <c r="AF374" s="51"/>
      <c r="AG374" s="51"/>
      <c r="AH374" s="69"/>
      <c r="AI374" s="69"/>
      <c r="AJ374" s="75"/>
      <c r="AK374" s="81"/>
    </row>
    <row r="375" spans="1:37" x14ac:dyDescent="0.45">
      <c r="A375" s="66"/>
      <c r="B375" s="50" t="s">
        <v>70</v>
      </c>
      <c r="C375" s="50" t="s">
        <v>41</v>
      </c>
      <c r="D375" s="71"/>
      <c r="E375" s="74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>
        <v>2</v>
      </c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>
        <v>7</v>
      </c>
      <c r="AF375" s="51"/>
      <c r="AG375" s="51"/>
      <c r="AH375" s="69"/>
      <c r="AI375" s="69"/>
      <c r="AJ375" s="75"/>
      <c r="AK375" s="81"/>
    </row>
    <row r="376" spans="1:37" x14ac:dyDescent="0.45">
      <c r="A376" s="66"/>
      <c r="B376" s="50" t="s">
        <v>70</v>
      </c>
      <c r="C376" s="50" t="s">
        <v>228</v>
      </c>
      <c r="D376" s="71"/>
      <c r="E376" s="74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>
        <v>27</v>
      </c>
      <c r="AD376" s="51"/>
      <c r="AE376" s="51"/>
      <c r="AF376" s="51"/>
      <c r="AG376" s="51"/>
      <c r="AH376" s="69"/>
      <c r="AI376" s="69"/>
      <c r="AJ376" s="75"/>
      <c r="AK376" s="81"/>
    </row>
    <row r="377" spans="1:37" x14ac:dyDescent="0.45">
      <c r="A377" s="66"/>
      <c r="B377" s="50" t="s">
        <v>284</v>
      </c>
      <c r="C377" s="50" t="s">
        <v>41</v>
      </c>
      <c r="D377" s="71"/>
      <c r="E377" s="74"/>
      <c r="F377" s="51"/>
      <c r="G377" s="51"/>
      <c r="H377" s="51"/>
      <c r="I377" s="51"/>
      <c r="J377" s="51">
        <v>1</v>
      </c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69"/>
      <c r="AI377" s="69"/>
      <c r="AJ377" s="75"/>
      <c r="AK377" s="81"/>
    </row>
    <row r="378" spans="1:37" x14ac:dyDescent="0.45">
      <c r="A378" s="66"/>
      <c r="B378" s="50" t="s">
        <v>284</v>
      </c>
      <c r="C378" s="50" t="s">
        <v>228</v>
      </c>
      <c r="D378" s="71"/>
      <c r="E378" s="74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>
        <v>20</v>
      </c>
      <c r="AD378" s="51"/>
      <c r="AE378" s="51"/>
      <c r="AF378" s="51"/>
      <c r="AG378" s="51"/>
      <c r="AH378" s="69"/>
      <c r="AI378" s="69"/>
      <c r="AJ378" s="75"/>
      <c r="AK378" s="81"/>
    </row>
    <row r="379" spans="1:37" x14ac:dyDescent="0.45">
      <c r="A379" s="66"/>
      <c r="B379" s="50" t="s">
        <v>426</v>
      </c>
      <c r="C379" s="50" t="s">
        <v>228</v>
      </c>
      <c r="D379" s="71"/>
      <c r="E379" s="74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>
        <v>11</v>
      </c>
      <c r="AD379" s="51"/>
      <c r="AE379" s="51"/>
      <c r="AF379" s="51"/>
      <c r="AG379" s="51"/>
      <c r="AH379" s="69"/>
      <c r="AI379" s="69"/>
      <c r="AJ379" s="75"/>
      <c r="AK379" s="81"/>
    </row>
    <row r="380" spans="1:37" x14ac:dyDescent="0.45">
      <c r="A380" s="66"/>
      <c r="B380" s="50" t="s">
        <v>427</v>
      </c>
      <c r="C380" s="50" t="s">
        <v>228</v>
      </c>
      <c r="D380" s="71"/>
      <c r="E380" s="74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>
        <v>10</v>
      </c>
      <c r="AD380" s="51"/>
      <c r="AE380" s="51"/>
      <c r="AF380" s="51"/>
      <c r="AG380" s="51"/>
      <c r="AH380" s="69"/>
      <c r="AI380" s="69"/>
      <c r="AJ380" s="75"/>
      <c r="AK380" s="81"/>
    </row>
    <row r="381" spans="1:37" x14ac:dyDescent="0.45">
      <c r="A381" s="66"/>
      <c r="B381" s="50" t="s">
        <v>227</v>
      </c>
      <c r="C381" s="50" t="s">
        <v>228</v>
      </c>
      <c r="D381" s="71"/>
      <c r="E381" s="74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>
        <v>58</v>
      </c>
      <c r="AD381" s="51"/>
      <c r="AE381" s="51"/>
      <c r="AF381" s="51"/>
      <c r="AG381" s="51"/>
      <c r="AH381" s="69"/>
      <c r="AI381" s="69"/>
      <c r="AJ381" s="75"/>
      <c r="AK381" s="81"/>
    </row>
    <row r="382" spans="1:37" x14ac:dyDescent="0.45">
      <c r="A382" s="66"/>
      <c r="B382" s="50" t="s">
        <v>428</v>
      </c>
      <c r="C382" s="50" t="s">
        <v>615</v>
      </c>
      <c r="D382" s="71">
        <v>0.25</v>
      </c>
      <c r="E382" s="74">
        <v>1</v>
      </c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69"/>
      <c r="AI382" s="69"/>
      <c r="AJ382" s="75"/>
      <c r="AK382" s="81"/>
    </row>
    <row r="383" spans="1:37" x14ac:dyDescent="0.45">
      <c r="A383" s="66"/>
      <c r="B383" s="50" t="s">
        <v>428</v>
      </c>
      <c r="C383" s="50" t="s">
        <v>228</v>
      </c>
      <c r="D383" s="71"/>
      <c r="E383" s="74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>
        <v>21</v>
      </c>
      <c r="AD383" s="51"/>
      <c r="AE383" s="51"/>
      <c r="AF383" s="51"/>
      <c r="AG383" s="51"/>
      <c r="AH383" s="69"/>
      <c r="AI383" s="69"/>
      <c r="AJ383" s="75"/>
      <c r="AK383" s="81"/>
    </row>
    <row r="384" spans="1:37" x14ac:dyDescent="0.45">
      <c r="A384" s="66"/>
      <c r="B384" s="50" t="s">
        <v>616</v>
      </c>
      <c r="C384" s="50" t="s">
        <v>34</v>
      </c>
      <c r="D384" s="71">
        <v>0.5</v>
      </c>
      <c r="E384" s="74">
        <v>2</v>
      </c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69"/>
      <c r="AI384" s="69"/>
      <c r="AJ384" s="75"/>
      <c r="AK384" s="81"/>
    </row>
    <row r="385" spans="1:37" x14ac:dyDescent="0.45">
      <c r="A385" s="66"/>
      <c r="B385" s="50" t="s">
        <v>616</v>
      </c>
      <c r="C385" s="50" t="s">
        <v>40</v>
      </c>
      <c r="D385" s="71">
        <v>0.5</v>
      </c>
      <c r="E385" s="74">
        <v>6</v>
      </c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69"/>
      <c r="AI385" s="69"/>
      <c r="AJ385" s="75"/>
      <c r="AK385" s="81"/>
    </row>
    <row r="386" spans="1:37" x14ac:dyDescent="0.45">
      <c r="A386" s="66"/>
      <c r="B386" s="50" t="s">
        <v>173</v>
      </c>
      <c r="C386" s="50" t="s">
        <v>41</v>
      </c>
      <c r="D386" s="71"/>
      <c r="E386" s="74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>
        <v>2</v>
      </c>
      <c r="U386" s="51"/>
      <c r="V386" s="51"/>
      <c r="W386" s="51"/>
      <c r="X386" s="51"/>
      <c r="Y386" s="51"/>
      <c r="Z386" s="51"/>
      <c r="AA386" s="51"/>
      <c r="AB386" s="51">
        <v>19</v>
      </c>
      <c r="AC386" s="51"/>
      <c r="AD386" s="51"/>
      <c r="AE386" s="51"/>
      <c r="AF386" s="51">
        <v>2</v>
      </c>
      <c r="AG386" s="51"/>
      <c r="AH386" s="69"/>
      <c r="AI386" s="69"/>
      <c r="AJ386" s="75"/>
      <c r="AK386" s="81"/>
    </row>
    <row r="387" spans="1:37" x14ac:dyDescent="0.45">
      <c r="A387" s="66"/>
      <c r="B387" s="50" t="s">
        <v>173</v>
      </c>
      <c r="C387" s="50" t="s">
        <v>228</v>
      </c>
      <c r="D387" s="71"/>
      <c r="E387" s="74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>
        <v>16</v>
      </c>
      <c r="AD387" s="51"/>
      <c r="AE387" s="51"/>
      <c r="AF387" s="51"/>
      <c r="AG387" s="51"/>
      <c r="AH387" s="69"/>
      <c r="AI387" s="69"/>
      <c r="AJ387" s="75"/>
      <c r="AK387" s="81"/>
    </row>
    <row r="388" spans="1:37" x14ac:dyDescent="0.45">
      <c r="A388" s="66"/>
      <c r="B388" s="50" t="s">
        <v>285</v>
      </c>
      <c r="C388" s="50" t="s">
        <v>41</v>
      </c>
      <c r="D388" s="71"/>
      <c r="E388" s="74"/>
      <c r="F388" s="51"/>
      <c r="G388" s="51"/>
      <c r="H388" s="51">
        <v>2</v>
      </c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>
        <v>9</v>
      </c>
      <c r="W388" s="51"/>
      <c r="X388" s="51"/>
      <c r="Y388" s="51"/>
      <c r="Z388" s="51"/>
      <c r="AA388" s="51"/>
      <c r="AB388" s="51"/>
      <c r="AC388" s="51"/>
      <c r="AD388" s="51"/>
      <c r="AE388" s="51"/>
      <c r="AF388" s="51">
        <v>4</v>
      </c>
      <c r="AG388" s="51"/>
      <c r="AH388" s="69"/>
      <c r="AI388" s="69"/>
      <c r="AJ388" s="75"/>
      <c r="AK388" s="81"/>
    </row>
    <row r="389" spans="1:37" x14ac:dyDescent="0.45">
      <c r="A389" s="66"/>
      <c r="B389" s="50" t="s">
        <v>56</v>
      </c>
      <c r="C389" s="50" t="s">
        <v>41</v>
      </c>
      <c r="D389" s="71"/>
      <c r="E389" s="74"/>
      <c r="F389" s="51"/>
      <c r="G389" s="51"/>
      <c r="H389" s="51"/>
      <c r="I389" s="51"/>
      <c r="J389" s="51"/>
      <c r="K389" s="51"/>
      <c r="L389" s="51"/>
      <c r="M389" s="51"/>
      <c r="N389" s="51">
        <v>1</v>
      </c>
      <c r="O389" s="51"/>
      <c r="P389" s="51"/>
      <c r="Q389" s="51"/>
      <c r="R389" s="51"/>
      <c r="S389" s="51"/>
      <c r="T389" s="51">
        <v>7</v>
      </c>
      <c r="U389" s="51"/>
      <c r="V389" s="51"/>
      <c r="W389" s="51"/>
      <c r="X389" s="51"/>
      <c r="Y389" s="51"/>
      <c r="Z389" s="51"/>
      <c r="AA389" s="51"/>
      <c r="AB389" s="51">
        <v>11</v>
      </c>
      <c r="AC389" s="51"/>
      <c r="AD389" s="51"/>
      <c r="AE389" s="51"/>
      <c r="AF389" s="51">
        <v>1</v>
      </c>
      <c r="AG389" s="51"/>
      <c r="AH389" s="69"/>
      <c r="AI389" s="69"/>
      <c r="AJ389" s="75"/>
      <c r="AK389" s="81"/>
    </row>
    <row r="390" spans="1:37" x14ac:dyDescent="0.45">
      <c r="A390" s="66"/>
      <c r="B390" s="50" t="s">
        <v>56</v>
      </c>
      <c r="C390" s="50" t="s">
        <v>228</v>
      </c>
      <c r="D390" s="71"/>
      <c r="E390" s="74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>
        <v>24</v>
      </c>
      <c r="AD390" s="51"/>
      <c r="AE390" s="51"/>
      <c r="AF390" s="51"/>
      <c r="AG390" s="51"/>
      <c r="AH390" s="69"/>
      <c r="AI390" s="69"/>
      <c r="AJ390" s="75"/>
      <c r="AK390" s="81"/>
    </row>
    <row r="391" spans="1:37" x14ac:dyDescent="0.45">
      <c r="A391" s="66"/>
      <c r="B391" s="50" t="s">
        <v>77</v>
      </c>
      <c r="C391" s="50" t="s">
        <v>41</v>
      </c>
      <c r="D391" s="71"/>
      <c r="E391" s="74"/>
      <c r="F391" s="51"/>
      <c r="G391" s="51"/>
      <c r="H391" s="51"/>
      <c r="I391" s="51"/>
      <c r="J391" s="51"/>
      <c r="K391" s="51"/>
      <c r="L391" s="51"/>
      <c r="M391" s="51"/>
      <c r="N391" s="51"/>
      <c r="O391" s="51">
        <v>7</v>
      </c>
      <c r="P391" s="51"/>
      <c r="Q391" s="51"/>
      <c r="R391" s="51"/>
      <c r="S391" s="51">
        <v>2</v>
      </c>
      <c r="T391" s="51"/>
      <c r="U391" s="51"/>
      <c r="V391" s="51"/>
      <c r="W391" s="51"/>
      <c r="X391" s="51"/>
      <c r="Y391" s="51"/>
      <c r="Z391" s="51"/>
      <c r="AA391" s="51">
        <v>13</v>
      </c>
      <c r="AB391" s="51"/>
      <c r="AC391" s="51"/>
      <c r="AD391" s="51"/>
      <c r="AE391" s="51"/>
      <c r="AF391" s="51">
        <v>13</v>
      </c>
      <c r="AG391" s="51"/>
      <c r="AH391" s="69"/>
      <c r="AI391" s="69"/>
      <c r="AJ391" s="75"/>
      <c r="AK391" s="81"/>
    </row>
    <row r="392" spans="1:37" x14ac:dyDescent="0.45">
      <c r="A392" s="66"/>
      <c r="B392" s="50" t="s">
        <v>601</v>
      </c>
      <c r="C392" s="50" t="s">
        <v>41</v>
      </c>
      <c r="D392" s="71"/>
      <c r="E392" s="74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>
        <v>4</v>
      </c>
      <c r="AC392" s="51"/>
      <c r="AD392" s="51"/>
      <c r="AE392" s="51"/>
      <c r="AF392" s="51"/>
      <c r="AG392" s="51"/>
      <c r="AH392" s="69"/>
      <c r="AI392" s="69"/>
      <c r="AJ392" s="75"/>
      <c r="AK392" s="81"/>
    </row>
    <row r="393" spans="1:37" x14ac:dyDescent="0.45">
      <c r="A393" s="66"/>
      <c r="B393" s="50" t="s">
        <v>107</v>
      </c>
      <c r="C393" s="50" t="s">
        <v>41</v>
      </c>
      <c r="D393" s="71"/>
      <c r="E393" s="74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>
        <v>2</v>
      </c>
      <c r="W393" s="51"/>
      <c r="X393" s="51"/>
      <c r="Y393" s="51"/>
      <c r="Z393" s="51"/>
      <c r="AA393" s="51"/>
      <c r="AB393" s="51">
        <v>9</v>
      </c>
      <c r="AC393" s="51"/>
      <c r="AD393" s="51"/>
      <c r="AE393" s="51"/>
      <c r="AF393" s="51">
        <v>2</v>
      </c>
      <c r="AG393" s="51"/>
      <c r="AH393" s="69"/>
      <c r="AI393" s="69"/>
      <c r="AJ393" s="75"/>
      <c r="AK393" s="81"/>
    </row>
    <row r="394" spans="1:37" x14ac:dyDescent="0.45">
      <c r="A394" s="66"/>
      <c r="B394" s="50" t="s">
        <v>429</v>
      </c>
      <c r="C394" s="50" t="s">
        <v>41</v>
      </c>
      <c r="D394" s="71"/>
      <c r="E394" s="74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>
        <v>4</v>
      </c>
      <c r="W394" s="51"/>
      <c r="X394" s="51"/>
      <c r="Y394" s="51"/>
      <c r="Z394" s="51">
        <v>9</v>
      </c>
      <c r="AA394" s="51"/>
      <c r="AB394" s="51"/>
      <c r="AC394" s="51"/>
      <c r="AD394" s="51"/>
      <c r="AE394" s="51"/>
      <c r="AF394" s="51">
        <v>2</v>
      </c>
      <c r="AG394" s="51"/>
      <c r="AH394" s="69"/>
      <c r="AI394" s="69"/>
      <c r="AJ394" s="75"/>
      <c r="AK394" s="81"/>
    </row>
    <row r="395" spans="1:37" x14ac:dyDescent="0.45">
      <c r="A395" s="66"/>
      <c r="B395" s="50" t="s">
        <v>429</v>
      </c>
      <c r="C395" s="50" t="s">
        <v>228</v>
      </c>
      <c r="D395" s="71"/>
      <c r="E395" s="74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>
        <v>9</v>
      </c>
      <c r="AD395" s="51"/>
      <c r="AE395" s="51"/>
      <c r="AF395" s="51"/>
      <c r="AG395" s="51"/>
      <c r="AH395" s="69"/>
      <c r="AI395" s="69"/>
      <c r="AJ395" s="75"/>
      <c r="AK395" s="81"/>
    </row>
    <row r="396" spans="1:37" x14ac:dyDescent="0.45">
      <c r="A396" s="66"/>
      <c r="B396" s="50" t="s">
        <v>430</v>
      </c>
      <c r="C396" s="50" t="s">
        <v>41</v>
      </c>
      <c r="D396" s="71"/>
      <c r="E396" s="74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>
        <v>2</v>
      </c>
      <c r="W396" s="51"/>
      <c r="X396" s="51"/>
      <c r="Y396" s="51"/>
      <c r="Z396" s="51"/>
      <c r="AA396" s="51"/>
      <c r="AB396" s="51">
        <v>5</v>
      </c>
      <c r="AC396" s="51"/>
      <c r="AD396" s="51"/>
      <c r="AE396" s="51"/>
      <c r="AF396" s="51">
        <v>1</v>
      </c>
      <c r="AG396" s="51"/>
      <c r="AH396" s="69"/>
      <c r="AI396" s="69"/>
      <c r="AJ396" s="75"/>
      <c r="AK396" s="81"/>
    </row>
    <row r="397" spans="1:37" x14ac:dyDescent="0.45">
      <c r="A397" s="66"/>
      <c r="B397" s="50" t="s">
        <v>602</v>
      </c>
      <c r="C397" s="50" t="s">
        <v>41</v>
      </c>
      <c r="D397" s="71"/>
      <c r="E397" s="74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>
        <v>3</v>
      </c>
      <c r="W397" s="51"/>
      <c r="X397" s="51"/>
      <c r="Y397" s="51"/>
      <c r="Z397" s="51"/>
      <c r="AA397" s="51"/>
      <c r="AB397" s="51">
        <v>17</v>
      </c>
      <c r="AC397" s="51"/>
      <c r="AD397" s="51"/>
      <c r="AE397" s="51"/>
      <c r="AF397" s="51"/>
      <c r="AG397" s="51"/>
      <c r="AH397" s="69"/>
      <c r="AI397" s="69"/>
      <c r="AJ397" s="75"/>
      <c r="AK397" s="81"/>
    </row>
    <row r="398" spans="1:37" x14ac:dyDescent="0.45">
      <c r="A398" s="66"/>
      <c r="B398" s="50" t="s">
        <v>603</v>
      </c>
      <c r="C398" s="50" t="s">
        <v>41</v>
      </c>
      <c r="D398" s="71"/>
      <c r="E398" s="74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>
        <v>1</v>
      </c>
      <c r="AC398" s="51"/>
      <c r="AD398" s="51"/>
      <c r="AE398" s="51"/>
      <c r="AF398" s="51">
        <v>7</v>
      </c>
      <c r="AG398" s="51"/>
      <c r="AH398" s="69"/>
      <c r="AI398" s="69"/>
      <c r="AJ398" s="75"/>
      <c r="AK398" s="81"/>
    </row>
    <row r="399" spans="1:37" x14ac:dyDescent="0.45">
      <c r="A399" s="66"/>
      <c r="B399" s="50" t="s">
        <v>431</v>
      </c>
      <c r="C399" s="50" t="s">
        <v>41</v>
      </c>
      <c r="D399" s="71"/>
      <c r="E399" s="74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>
        <v>1</v>
      </c>
      <c r="Q399" s="51"/>
      <c r="R399" s="51"/>
      <c r="S399" s="51"/>
      <c r="T399" s="51"/>
      <c r="U399" s="51"/>
      <c r="V399" s="51"/>
      <c r="W399" s="51"/>
      <c r="X399" s="51"/>
      <c r="Y399" s="51"/>
      <c r="Z399" s="51">
        <v>9</v>
      </c>
      <c r="AA399" s="51"/>
      <c r="AB399" s="51">
        <v>1</v>
      </c>
      <c r="AC399" s="51"/>
      <c r="AD399" s="51"/>
      <c r="AE399" s="51"/>
      <c r="AF399" s="51"/>
      <c r="AG399" s="51"/>
      <c r="AH399" s="69"/>
      <c r="AI399" s="69"/>
      <c r="AJ399" s="75"/>
      <c r="AK399" s="81"/>
    </row>
    <row r="400" spans="1:37" x14ac:dyDescent="0.45">
      <c r="A400" s="66"/>
      <c r="B400" s="50" t="s">
        <v>431</v>
      </c>
      <c r="C400" s="50" t="s">
        <v>228</v>
      </c>
      <c r="D400" s="71"/>
      <c r="E400" s="74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>
        <v>17</v>
      </c>
      <c r="AD400" s="51"/>
      <c r="AE400" s="51"/>
      <c r="AF400" s="51"/>
      <c r="AG400" s="51"/>
      <c r="AH400" s="69"/>
      <c r="AI400" s="69"/>
      <c r="AJ400" s="75"/>
      <c r="AK400" s="81"/>
    </row>
    <row r="401" spans="1:37" x14ac:dyDescent="0.45">
      <c r="A401" s="66"/>
      <c r="B401" s="50" t="s">
        <v>604</v>
      </c>
      <c r="C401" s="50" t="s">
        <v>41</v>
      </c>
      <c r="D401" s="71"/>
      <c r="E401" s="74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>
        <v>4</v>
      </c>
      <c r="W401" s="51"/>
      <c r="X401" s="51"/>
      <c r="Y401" s="51"/>
      <c r="Z401" s="51"/>
      <c r="AA401" s="51"/>
      <c r="AB401" s="51">
        <v>7</v>
      </c>
      <c r="AC401" s="51"/>
      <c r="AD401" s="51"/>
      <c r="AE401" s="51"/>
      <c r="AF401" s="51">
        <v>4</v>
      </c>
      <c r="AG401" s="51"/>
      <c r="AH401" s="69"/>
      <c r="AI401" s="69"/>
      <c r="AJ401" s="75"/>
      <c r="AK401" s="81"/>
    </row>
    <row r="402" spans="1:37" x14ac:dyDescent="0.45">
      <c r="A402" s="66"/>
      <c r="B402" s="50" t="s">
        <v>253</v>
      </c>
      <c r="C402" s="50" t="s">
        <v>41</v>
      </c>
      <c r="D402" s="71"/>
      <c r="E402" s="74"/>
      <c r="F402" s="51"/>
      <c r="G402" s="51"/>
      <c r="H402" s="51">
        <v>1</v>
      </c>
      <c r="I402" s="51"/>
      <c r="J402" s="51"/>
      <c r="K402" s="51"/>
      <c r="L402" s="51"/>
      <c r="M402" s="51"/>
      <c r="N402" s="51"/>
      <c r="O402" s="51"/>
      <c r="P402" s="51">
        <v>8</v>
      </c>
      <c r="Q402" s="51"/>
      <c r="R402" s="51"/>
      <c r="S402" s="51"/>
      <c r="T402" s="51"/>
      <c r="U402" s="51"/>
      <c r="V402" s="51">
        <v>4</v>
      </c>
      <c r="W402" s="51"/>
      <c r="X402" s="51"/>
      <c r="Y402" s="51"/>
      <c r="Z402" s="51"/>
      <c r="AA402" s="51"/>
      <c r="AB402" s="51">
        <v>9</v>
      </c>
      <c r="AC402" s="51"/>
      <c r="AD402" s="51"/>
      <c r="AE402" s="51"/>
      <c r="AF402" s="51">
        <v>2</v>
      </c>
      <c r="AG402" s="51"/>
      <c r="AH402" s="69"/>
      <c r="AI402" s="69"/>
      <c r="AJ402" s="75"/>
      <c r="AK402" s="81"/>
    </row>
    <row r="403" spans="1:37" x14ac:dyDescent="0.45">
      <c r="A403" s="66"/>
      <c r="B403" s="50" t="s">
        <v>253</v>
      </c>
      <c r="C403" s="50" t="s">
        <v>228</v>
      </c>
      <c r="D403" s="71"/>
      <c r="E403" s="74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>
        <v>10</v>
      </c>
      <c r="AD403" s="51"/>
      <c r="AE403" s="51"/>
      <c r="AF403" s="51"/>
      <c r="AG403" s="51"/>
      <c r="AH403" s="69"/>
      <c r="AI403" s="69"/>
      <c r="AJ403" s="75"/>
      <c r="AK403" s="81"/>
    </row>
    <row r="404" spans="1:37" x14ac:dyDescent="0.45">
      <c r="A404" s="66"/>
      <c r="B404" s="50" t="s">
        <v>84</v>
      </c>
      <c r="C404" s="50" t="s">
        <v>41</v>
      </c>
      <c r="D404" s="71"/>
      <c r="E404" s="74"/>
      <c r="F404" s="51"/>
      <c r="G404" s="51">
        <v>5</v>
      </c>
      <c r="H404" s="51"/>
      <c r="I404" s="51"/>
      <c r="J404" s="51"/>
      <c r="K404" s="51"/>
      <c r="L404" s="51"/>
      <c r="M404" s="51"/>
      <c r="N404" s="51"/>
      <c r="O404" s="51">
        <v>1</v>
      </c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>
        <v>23</v>
      </c>
      <c r="AB404" s="51"/>
      <c r="AC404" s="51"/>
      <c r="AD404" s="51"/>
      <c r="AE404" s="51"/>
      <c r="AF404" s="51">
        <v>14</v>
      </c>
      <c r="AG404" s="51"/>
      <c r="AH404" s="69"/>
      <c r="AI404" s="69"/>
      <c r="AJ404" s="75"/>
      <c r="AK404" s="81"/>
    </row>
    <row r="405" spans="1:37" x14ac:dyDescent="0.45">
      <c r="A405" s="66"/>
      <c r="B405" s="50" t="s">
        <v>116</v>
      </c>
      <c r="C405" s="50" t="s">
        <v>41</v>
      </c>
      <c r="D405" s="71"/>
      <c r="E405" s="74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>
        <v>9</v>
      </c>
      <c r="AD405" s="51"/>
      <c r="AE405" s="51"/>
      <c r="AF405" s="51"/>
      <c r="AG405" s="51"/>
      <c r="AH405" s="69"/>
      <c r="AI405" s="69"/>
      <c r="AJ405" s="75"/>
      <c r="AK405" s="81"/>
    </row>
    <row r="406" spans="1:37" x14ac:dyDescent="0.45">
      <c r="A406" s="66"/>
      <c r="B406" s="50" t="s">
        <v>174</v>
      </c>
      <c r="C406" s="50" t="s">
        <v>41</v>
      </c>
      <c r="D406" s="71"/>
      <c r="E406" s="74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>
        <v>1</v>
      </c>
      <c r="T406" s="51"/>
      <c r="U406" s="51"/>
      <c r="V406" s="51"/>
      <c r="W406" s="51"/>
      <c r="X406" s="51"/>
      <c r="Y406" s="51"/>
      <c r="Z406" s="51"/>
      <c r="AA406" s="51">
        <v>9</v>
      </c>
      <c r="AB406" s="51"/>
      <c r="AC406" s="51"/>
      <c r="AD406" s="51"/>
      <c r="AE406" s="51"/>
      <c r="AF406" s="51">
        <v>4</v>
      </c>
      <c r="AG406" s="51"/>
      <c r="AH406" s="69"/>
      <c r="AI406" s="69"/>
      <c r="AJ406" s="75"/>
      <c r="AK406" s="81"/>
    </row>
    <row r="407" spans="1:37" x14ac:dyDescent="0.45">
      <c r="A407" s="66"/>
      <c r="B407" s="50" t="s">
        <v>174</v>
      </c>
      <c r="C407" s="50" t="s">
        <v>228</v>
      </c>
      <c r="D407" s="71"/>
      <c r="E407" s="74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>
        <v>10</v>
      </c>
      <c r="AD407" s="51"/>
      <c r="AE407" s="51"/>
      <c r="AF407" s="51"/>
      <c r="AG407" s="51"/>
      <c r="AH407" s="69"/>
      <c r="AI407" s="69"/>
      <c r="AJ407" s="75"/>
      <c r="AK407" s="81"/>
    </row>
    <row r="408" spans="1:37" x14ac:dyDescent="0.45">
      <c r="A408" s="66"/>
      <c r="B408" s="50" t="s">
        <v>286</v>
      </c>
      <c r="C408" s="50" t="s">
        <v>228</v>
      </c>
      <c r="D408" s="71"/>
      <c r="E408" s="74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>
        <v>20</v>
      </c>
      <c r="AD408" s="51"/>
      <c r="AE408" s="51"/>
      <c r="AF408" s="51"/>
      <c r="AG408" s="51"/>
      <c r="AH408" s="69"/>
      <c r="AI408" s="69"/>
      <c r="AJ408" s="75"/>
      <c r="AK408" s="81"/>
    </row>
    <row r="409" spans="1:37" x14ac:dyDescent="0.45">
      <c r="A409" s="66"/>
      <c r="B409" s="50" t="s">
        <v>103</v>
      </c>
      <c r="C409" s="50" t="s">
        <v>41</v>
      </c>
      <c r="D409" s="71"/>
      <c r="E409" s="74"/>
      <c r="F409" s="51"/>
      <c r="G409" s="51"/>
      <c r="H409" s="51"/>
      <c r="I409" s="51"/>
      <c r="J409" s="51"/>
      <c r="K409" s="51"/>
      <c r="L409" s="51"/>
      <c r="M409" s="51"/>
      <c r="N409" s="51">
        <v>1</v>
      </c>
      <c r="O409" s="51"/>
      <c r="P409" s="51"/>
      <c r="Q409" s="51"/>
      <c r="R409" s="51"/>
      <c r="S409" s="51"/>
      <c r="T409" s="51">
        <v>2</v>
      </c>
      <c r="U409" s="51"/>
      <c r="V409" s="51"/>
      <c r="W409" s="51"/>
      <c r="X409" s="51"/>
      <c r="Y409" s="51"/>
      <c r="Z409" s="51"/>
      <c r="AA409" s="51"/>
      <c r="AB409" s="51">
        <v>5</v>
      </c>
      <c r="AC409" s="51"/>
      <c r="AD409" s="51"/>
      <c r="AE409" s="51"/>
      <c r="AF409" s="51"/>
      <c r="AG409" s="51"/>
      <c r="AH409" s="69"/>
      <c r="AI409" s="69"/>
      <c r="AJ409" s="75"/>
      <c r="AK409" s="81"/>
    </row>
    <row r="410" spans="1:37" x14ac:dyDescent="0.45">
      <c r="A410" s="66"/>
      <c r="B410" s="50" t="s">
        <v>85</v>
      </c>
      <c r="C410" s="50" t="s">
        <v>41</v>
      </c>
      <c r="D410" s="71">
        <v>0.25</v>
      </c>
      <c r="E410" s="74">
        <v>1</v>
      </c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>
        <v>16</v>
      </c>
      <c r="U410" s="51"/>
      <c r="V410" s="51"/>
      <c r="W410" s="51"/>
      <c r="X410" s="51"/>
      <c r="Y410" s="51"/>
      <c r="Z410" s="51"/>
      <c r="AA410" s="51"/>
      <c r="AB410" s="51">
        <v>29</v>
      </c>
      <c r="AC410" s="51"/>
      <c r="AD410" s="51"/>
      <c r="AE410" s="51"/>
      <c r="AF410" s="51">
        <v>24</v>
      </c>
      <c r="AG410" s="51"/>
      <c r="AH410" s="69"/>
      <c r="AI410" s="69"/>
      <c r="AJ410" s="75"/>
      <c r="AK410" s="81"/>
    </row>
    <row r="411" spans="1:37" x14ac:dyDescent="0.45">
      <c r="A411" s="66"/>
      <c r="B411" s="50" t="s">
        <v>85</v>
      </c>
      <c r="C411" s="50" t="s">
        <v>228</v>
      </c>
      <c r="D411" s="71"/>
      <c r="E411" s="74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>
        <v>31</v>
      </c>
      <c r="AD411" s="51"/>
      <c r="AE411" s="51"/>
      <c r="AF411" s="51"/>
      <c r="AG411" s="51"/>
      <c r="AH411" s="69"/>
      <c r="AI411" s="69"/>
      <c r="AJ411" s="75"/>
      <c r="AK411" s="81"/>
    </row>
    <row r="412" spans="1:37" x14ac:dyDescent="0.45">
      <c r="A412" s="66"/>
      <c r="B412" s="50" t="s">
        <v>189</v>
      </c>
      <c r="C412" s="50" t="s">
        <v>41</v>
      </c>
      <c r="D412" s="71"/>
      <c r="E412" s="74"/>
      <c r="F412" s="51"/>
      <c r="G412" s="51"/>
      <c r="H412" s="51"/>
      <c r="I412" s="51"/>
      <c r="J412" s="51"/>
      <c r="K412" s="51"/>
      <c r="L412" s="51"/>
      <c r="M412" s="51"/>
      <c r="N412" s="51">
        <v>2</v>
      </c>
      <c r="O412" s="51"/>
      <c r="P412" s="51"/>
      <c r="Q412" s="51"/>
      <c r="R412" s="51"/>
      <c r="S412" s="51"/>
      <c r="T412" s="51">
        <v>14</v>
      </c>
      <c r="U412" s="51"/>
      <c r="V412" s="51"/>
      <c r="W412" s="51"/>
      <c r="X412" s="51"/>
      <c r="Y412" s="51"/>
      <c r="Z412" s="51"/>
      <c r="AA412" s="51"/>
      <c r="AB412" s="51">
        <v>29</v>
      </c>
      <c r="AC412" s="51"/>
      <c r="AD412" s="51"/>
      <c r="AE412" s="51"/>
      <c r="AF412" s="51">
        <v>18</v>
      </c>
      <c r="AG412" s="51"/>
      <c r="AH412" s="69"/>
      <c r="AI412" s="69"/>
      <c r="AJ412" s="75"/>
      <c r="AK412" s="81"/>
    </row>
    <row r="413" spans="1:37" x14ac:dyDescent="0.45">
      <c r="A413" s="66"/>
      <c r="B413" s="50" t="s">
        <v>189</v>
      </c>
      <c r="C413" s="50" t="s">
        <v>228</v>
      </c>
      <c r="D413" s="71"/>
      <c r="E413" s="74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>
        <v>24</v>
      </c>
      <c r="AD413" s="51"/>
      <c r="AE413" s="51"/>
      <c r="AF413" s="51"/>
      <c r="AG413" s="51"/>
      <c r="AH413" s="69"/>
      <c r="AI413" s="69"/>
      <c r="AJ413" s="75"/>
      <c r="AK413" s="81"/>
    </row>
    <row r="414" spans="1:37" x14ac:dyDescent="0.45">
      <c r="A414" s="66"/>
      <c r="B414" s="50" t="s">
        <v>432</v>
      </c>
      <c r="C414" s="50" t="s">
        <v>228</v>
      </c>
      <c r="D414" s="71"/>
      <c r="E414" s="74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>
        <v>14</v>
      </c>
      <c r="AD414" s="51"/>
      <c r="AE414" s="51"/>
      <c r="AF414" s="51"/>
      <c r="AG414" s="51"/>
      <c r="AH414" s="69"/>
      <c r="AI414" s="69"/>
      <c r="AJ414" s="75"/>
      <c r="AK414" s="81"/>
    </row>
    <row r="415" spans="1:37" x14ac:dyDescent="0.45">
      <c r="A415" s="66"/>
      <c r="B415" s="50" t="s">
        <v>433</v>
      </c>
      <c r="C415" s="50" t="s">
        <v>228</v>
      </c>
      <c r="D415" s="71"/>
      <c r="E415" s="74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>
        <v>13</v>
      </c>
      <c r="AD415" s="51"/>
      <c r="AE415" s="51"/>
      <c r="AF415" s="51"/>
      <c r="AG415" s="51"/>
      <c r="AH415" s="69"/>
      <c r="AI415" s="69"/>
      <c r="AJ415" s="75"/>
      <c r="AK415" s="81"/>
    </row>
    <row r="416" spans="1:37" x14ac:dyDescent="0.45">
      <c r="A416" s="66"/>
      <c r="B416" s="50" t="s">
        <v>190</v>
      </c>
      <c r="C416" s="50" t="s">
        <v>41</v>
      </c>
      <c r="D416" s="71"/>
      <c r="E416" s="74"/>
      <c r="F416" s="51"/>
      <c r="G416" s="51"/>
      <c r="H416" s="51"/>
      <c r="I416" s="51"/>
      <c r="J416" s="51"/>
      <c r="K416" s="51"/>
      <c r="L416" s="51"/>
      <c r="M416" s="51"/>
      <c r="N416" s="51"/>
      <c r="O416" s="51">
        <v>4</v>
      </c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>
        <v>9</v>
      </c>
      <c r="AB416" s="51"/>
      <c r="AC416" s="51"/>
      <c r="AD416" s="51"/>
      <c r="AE416" s="51"/>
      <c r="AF416" s="51">
        <v>6</v>
      </c>
      <c r="AG416" s="51"/>
      <c r="AH416" s="69"/>
      <c r="AI416" s="69"/>
      <c r="AJ416" s="75"/>
      <c r="AK416" s="81"/>
    </row>
    <row r="417" spans="1:37" x14ac:dyDescent="0.45">
      <c r="A417" s="66"/>
      <c r="B417" s="50" t="s">
        <v>190</v>
      </c>
      <c r="C417" s="50" t="s">
        <v>228</v>
      </c>
      <c r="D417" s="71"/>
      <c r="E417" s="74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>
        <v>13</v>
      </c>
      <c r="AD417" s="51"/>
      <c r="AE417" s="51"/>
      <c r="AF417" s="51"/>
      <c r="AG417" s="51"/>
      <c r="AH417" s="69"/>
      <c r="AI417" s="69"/>
      <c r="AJ417" s="75"/>
      <c r="AK417" s="81"/>
    </row>
    <row r="418" spans="1:37" x14ac:dyDescent="0.45">
      <c r="A418" s="66"/>
      <c r="B418" s="50" t="s">
        <v>153</v>
      </c>
      <c r="C418" s="50" t="s">
        <v>41</v>
      </c>
      <c r="D418" s="71"/>
      <c r="E418" s="74"/>
      <c r="F418" s="51"/>
      <c r="G418" s="51"/>
      <c r="H418" s="51"/>
      <c r="I418" s="51"/>
      <c r="J418" s="51"/>
      <c r="K418" s="51"/>
      <c r="L418" s="51"/>
      <c r="M418" s="51"/>
      <c r="N418" s="51"/>
      <c r="O418" s="51">
        <v>5</v>
      </c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>
        <v>9</v>
      </c>
      <c r="AB418" s="51"/>
      <c r="AC418" s="51"/>
      <c r="AD418" s="51"/>
      <c r="AE418" s="51"/>
      <c r="AF418" s="51">
        <v>6</v>
      </c>
      <c r="AG418" s="51"/>
      <c r="AH418" s="69"/>
      <c r="AI418" s="69"/>
      <c r="AJ418" s="75"/>
      <c r="AK418" s="81"/>
    </row>
    <row r="419" spans="1:37" x14ac:dyDescent="0.45">
      <c r="B419" s="50" t="s">
        <v>153</v>
      </c>
      <c r="C419" s="50" t="s">
        <v>228</v>
      </c>
      <c r="D419" s="71"/>
      <c r="E419" s="74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>
        <v>10</v>
      </c>
      <c r="AD419" s="51"/>
      <c r="AE419" s="51"/>
      <c r="AF419" s="51"/>
      <c r="AG419" s="51"/>
      <c r="AH419" s="69"/>
      <c r="AI419" s="69"/>
      <c r="AJ419" s="75"/>
      <c r="AK419" s="81"/>
    </row>
    <row r="420" spans="1:37" x14ac:dyDescent="0.45">
      <c r="B420" s="50" t="s">
        <v>175</v>
      </c>
      <c r="C420" s="50" t="s">
        <v>41</v>
      </c>
      <c r="D420" s="71"/>
      <c r="E420" s="74"/>
      <c r="F420" s="51"/>
      <c r="G420" s="51"/>
      <c r="H420" s="51"/>
      <c r="I420" s="51"/>
      <c r="J420" s="51"/>
      <c r="K420" s="51"/>
      <c r="L420" s="51"/>
      <c r="M420" s="51"/>
      <c r="N420" s="51"/>
      <c r="O420" s="51">
        <v>5</v>
      </c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>
        <v>9</v>
      </c>
      <c r="AB420" s="51"/>
      <c r="AC420" s="51">
        <v>4</v>
      </c>
      <c r="AD420" s="51"/>
      <c r="AE420" s="51"/>
      <c r="AF420" s="51"/>
      <c r="AG420" s="51"/>
      <c r="AH420" s="69"/>
      <c r="AI420" s="69"/>
      <c r="AJ420" s="75"/>
      <c r="AK420" s="81"/>
    </row>
    <row r="421" spans="1:37" x14ac:dyDescent="0.45">
      <c r="B421" s="50" t="s">
        <v>175</v>
      </c>
      <c r="C421" s="50" t="s">
        <v>228</v>
      </c>
      <c r="D421" s="71"/>
      <c r="E421" s="74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>
        <v>7</v>
      </c>
      <c r="AD421" s="51"/>
      <c r="AE421" s="51"/>
      <c r="AF421" s="51"/>
      <c r="AG421" s="51"/>
      <c r="AH421" s="69"/>
      <c r="AI421" s="69"/>
      <c r="AJ421" s="75"/>
      <c r="AK421" s="81"/>
    </row>
    <row r="422" spans="1:37" x14ac:dyDescent="0.45">
      <c r="B422" s="50" t="s">
        <v>154</v>
      </c>
      <c r="C422" s="50" t="s">
        <v>41</v>
      </c>
      <c r="D422" s="71"/>
      <c r="E422" s="74"/>
      <c r="F422" s="51"/>
      <c r="G422" s="51"/>
      <c r="H422" s="51"/>
      <c r="I422" s="51"/>
      <c r="J422" s="51"/>
      <c r="K422" s="51"/>
      <c r="L422" s="51"/>
      <c r="M422" s="51"/>
      <c r="N422" s="51"/>
      <c r="O422" s="51">
        <v>1</v>
      </c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>
        <v>9</v>
      </c>
      <c r="AB422" s="51"/>
      <c r="AC422" s="51"/>
      <c r="AD422" s="51"/>
      <c r="AE422" s="51"/>
      <c r="AF422" s="51">
        <v>4</v>
      </c>
      <c r="AG422" s="51"/>
      <c r="AH422" s="69"/>
      <c r="AI422" s="69"/>
      <c r="AJ422" s="75"/>
      <c r="AK422" s="81"/>
    </row>
    <row r="423" spans="1:37" x14ac:dyDescent="0.45">
      <c r="B423" s="50" t="s">
        <v>154</v>
      </c>
      <c r="C423" s="50" t="s">
        <v>228</v>
      </c>
      <c r="D423" s="71"/>
      <c r="E423" s="74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>
        <v>9</v>
      </c>
      <c r="AD423" s="51"/>
      <c r="AE423" s="51"/>
      <c r="AF423" s="51"/>
      <c r="AG423" s="51"/>
      <c r="AH423" s="69"/>
      <c r="AI423" s="69"/>
      <c r="AJ423" s="75"/>
      <c r="AK423" s="81"/>
    </row>
    <row r="424" spans="1:37" x14ac:dyDescent="0.45">
      <c r="B424" s="50" t="s">
        <v>237</v>
      </c>
      <c r="C424" s="50" t="s">
        <v>41</v>
      </c>
      <c r="D424" s="71"/>
      <c r="E424" s="74"/>
      <c r="F424" s="51"/>
      <c r="G424" s="51"/>
      <c r="H424" s="51"/>
      <c r="I424" s="51"/>
      <c r="J424" s="51"/>
      <c r="K424" s="51"/>
      <c r="L424" s="51"/>
      <c r="M424" s="51"/>
      <c r="N424" s="51"/>
      <c r="O424" s="51">
        <v>1</v>
      </c>
      <c r="P424" s="51"/>
      <c r="Q424" s="51"/>
      <c r="R424" s="51"/>
      <c r="S424" s="51">
        <v>1</v>
      </c>
      <c r="T424" s="51"/>
      <c r="U424" s="51"/>
      <c r="V424" s="51"/>
      <c r="W424" s="51"/>
      <c r="X424" s="51"/>
      <c r="Y424" s="51"/>
      <c r="Z424" s="51"/>
      <c r="AA424" s="51">
        <v>9</v>
      </c>
      <c r="AB424" s="51"/>
      <c r="AC424" s="51"/>
      <c r="AD424" s="51"/>
      <c r="AE424" s="51"/>
      <c r="AF424" s="51"/>
      <c r="AG424" s="51"/>
      <c r="AH424" s="69"/>
      <c r="AI424" s="69"/>
      <c r="AJ424" s="75"/>
      <c r="AK424" s="81"/>
    </row>
    <row r="425" spans="1:37" x14ac:dyDescent="0.45">
      <c r="B425" s="50" t="s">
        <v>237</v>
      </c>
      <c r="C425" s="50" t="s">
        <v>228</v>
      </c>
      <c r="D425" s="71"/>
      <c r="E425" s="74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>
        <v>12</v>
      </c>
      <c r="AD425" s="51"/>
      <c r="AE425" s="51"/>
      <c r="AF425" s="51"/>
      <c r="AG425" s="51"/>
      <c r="AH425" s="69"/>
      <c r="AI425" s="69"/>
      <c r="AJ425" s="75"/>
      <c r="AK425" s="81"/>
    </row>
    <row r="426" spans="1:37" x14ac:dyDescent="0.45">
      <c r="B426" s="50" t="s">
        <v>46</v>
      </c>
      <c r="C426" s="50" t="s">
        <v>41</v>
      </c>
      <c r="D426" s="71"/>
      <c r="E426" s="74"/>
      <c r="F426" s="51"/>
      <c r="G426" s="51"/>
      <c r="H426" s="51"/>
      <c r="I426" s="51"/>
      <c r="J426" s="51"/>
      <c r="K426" s="51"/>
      <c r="L426" s="51"/>
      <c r="M426" s="51"/>
      <c r="N426" s="51">
        <v>2</v>
      </c>
      <c r="O426" s="51"/>
      <c r="P426" s="51"/>
      <c r="Q426" s="51"/>
      <c r="R426" s="51"/>
      <c r="S426" s="51"/>
      <c r="T426" s="51">
        <v>13</v>
      </c>
      <c r="U426" s="51"/>
      <c r="V426" s="51"/>
      <c r="W426" s="51"/>
      <c r="X426" s="51"/>
      <c r="Y426" s="51"/>
      <c r="Z426" s="51"/>
      <c r="AA426" s="51"/>
      <c r="AB426" s="51">
        <v>11</v>
      </c>
      <c r="AC426" s="51"/>
      <c r="AD426" s="51"/>
      <c r="AE426" s="51"/>
      <c r="AF426" s="51">
        <v>10</v>
      </c>
      <c r="AG426" s="51"/>
      <c r="AH426" s="69"/>
      <c r="AI426" s="69"/>
      <c r="AJ426" s="75"/>
      <c r="AK426" s="81"/>
    </row>
    <row r="427" spans="1:37" x14ac:dyDescent="0.45">
      <c r="B427" s="50" t="s">
        <v>46</v>
      </c>
      <c r="C427" s="50" t="s">
        <v>228</v>
      </c>
      <c r="D427" s="71"/>
      <c r="E427" s="74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>
        <v>25</v>
      </c>
      <c r="AD427" s="51"/>
      <c r="AE427" s="51"/>
      <c r="AF427" s="51"/>
      <c r="AG427" s="51"/>
      <c r="AH427" s="69"/>
      <c r="AI427" s="69"/>
      <c r="AJ427" s="75"/>
      <c r="AK427" s="81"/>
    </row>
    <row r="428" spans="1:37" x14ac:dyDescent="0.45">
      <c r="B428" s="50" t="s">
        <v>60</v>
      </c>
      <c r="C428" s="50" t="s">
        <v>41</v>
      </c>
      <c r="D428" s="71"/>
      <c r="E428" s="74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>
        <v>13</v>
      </c>
      <c r="X428" s="51"/>
      <c r="Y428" s="51"/>
      <c r="Z428" s="51"/>
      <c r="AA428" s="51"/>
      <c r="AB428" s="51"/>
      <c r="AC428" s="51">
        <v>4</v>
      </c>
      <c r="AD428" s="51"/>
      <c r="AE428" s="51"/>
      <c r="AF428" s="51"/>
      <c r="AG428" s="51"/>
      <c r="AH428" s="69"/>
      <c r="AI428" s="69"/>
      <c r="AJ428" s="75"/>
      <c r="AK428" s="81"/>
    </row>
    <row r="429" spans="1:37" x14ac:dyDescent="0.45">
      <c r="B429" s="50" t="s">
        <v>60</v>
      </c>
      <c r="C429" s="50" t="s">
        <v>228</v>
      </c>
      <c r="D429" s="71"/>
      <c r="E429" s="74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>
        <v>15</v>
      </c>
      <c r="AD429" s="51"/>
      <c r="AE429" s="51"/>
      <c r="AF429" s="51"/>
      <c r="AG429" s="51"/>
      <c r="AH429" s="69"/>
      <c r="AI429" s="69"/>
      <c r="AJ429" s="75"/>
      <c r="AK429" s="81"/>
    </row>
    <row r="430" spans="1:37" x14ac:dyDescent="0.45">
      <c r="B430" s="50" t="s">
        <v>57</v>
      </c>
      <c r="C430" s="50" t="s">
        <v>41</v>
      </c>
      <c r="D430" s="71"/>
      <c r="E430" s="74"/>
      <c r="F430" s="51"/>
      <c r="G430" s="51"/>
      <c r="H430" s="51"/>
      <c r="I430" s="51"/>
      <c r="J430" s="51"/>
      <c r="K430" s="51"/>
      <c r="L430" s="51"/>
      <c r="M430" s="51"/>
      <c r="N430" s="51">
        <v>2</v>
      </c>
      <c r="O430" s="51"/>
      <c r="P430" s="51"/>
      <c r="Q430" s="51"/>
      <c r="R430" s="51"/>
      <c r="S430" s="51"/>
      <c r="T430" s="51">
        <v>8</v>
      </c>
      <c r="U430" s="51"/>
      <c r="V430" s="51"/>
      <c r="W430" s="51"/>
      <c r="X430" s="51"/>
      <c r="Y430" s="51"/>
      <c r="Z430" s="51"/>
      <c r="AA430" s="51"/>
      <c r="AB430" s="51">
        <v>14</v>
      </c>
      <c r="AC430" s="51"/>
      <c r="AD430" s="51"/>
      <c r="AE430" s="51"/>
      <c r="AF430" s="51">
        <v>8</v>
      </c>
      <c r="AG430" s="51"/>
      <c r="AH430" s="69"/>
      <c r="AI430" s="69"/>
      <c r="AJ430" s="75"/>
      <c r="AK430" s="81"/>
    </row>
    <row r="431" spans="1:37" x14ac:dyDescent="0.45">
      <c r="B431" s="50" t="s">
        <v>57</v>
      </c>
      <c r="C431" s="50" t="s">
        <v>228</v>
      </c>
      <c r="D431" s="71"/>
      <c r="E431" s="74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>
        <v>22</v>
      </c>
      <c r="AD431" s="51"/>
      <c r="AE431" s="51"/>
      <c r="AF431" s="51"/>
      <c r="AG431" s="51"/>
      <c r="AH431" s="69"/>
      <c r="AI431" s="69"/>
      <c r="AJ431" s="75"/>
      <c r="AK431" s="81"/>
    </row>
    <row r="432" spans="1:37" x14ac:dyDescent="0.45">
      <c r="B432" s="50" t="s">
        <v>287</v>
      </c>
      <c r="C432" s="50" t="s">
        <v>228</v>
      </c>
      <c r="D432" s="71"/>
      <c r="E432" s="74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>
        <v>19</v>
      </c>
      <c r="AD432" s="51">
        <v>35</v>
      </c>
      <c r="AE432" s="51"/>
      <c r="AF432" s="51"/>
      <c r="AG432" s="51"/>
      <c r="AH432" s="69"/>
      <c r="AI432" s="69">
        <v>38</v>
      </c>
      <c r="AJ432" s="75"/>
      <c r="AK432" s="81"/>
    </row>
    <row r="433" spans="2:37" x14ac:dyDescent="0.45">
      <c r="B433" s="50" t="s">
        <v>44</v>
      </c>
      <c r="C433" s="50" t="s">
        <v>41</v>
      </c>
      <c r="D433" s="71">
        <v>0.25</v>
      </c>
      <c r="E433" s="74">
        <v>1</v>
      </c>
      <c r="F433" s="51"/>
      <c r="G433" s="51"/>
      <c r="H433" s="51"/>
      <c r="I433" s="51"/>
      <c r="J433" s="51"/>
      <c r="K433" s="51"/>
      <c r="L433" s="51"/>
      <c r="M433" s="51"/>
      <c r="N433" s="51">
        <v>4</v>
      </c>
      <c r="O433" s="51"/>
      <c r="P433" s="51"/>
      <c r="Q433" s="51"/>
      <c r="R433" s="51"/>
      <c r="S433" s="51"/>
      <c r="T433" s="51">
        <v>8</v>
      </c>
      <c r="U433" s="51"/>
      <c r="V433" s="51"/>
      <c r="W433" s="51"/>
      <c r="X433" s="51"/>
      <c r="Y433" s="51"/>
      <c r="Z433" s="51"/>
      <c r="AA433" s="51"/>
      <c r="AB433" s="51">
        <v>4</v>
      </c>
      <c r="AC433" s="51"/>
      <c r="AD433" s="51"/>
      <c r="AE433" s="51"/>
      <c r="AF433" s="51">
        <v>2</v>
      </c>
      <c r="AG433" s="51"/>
      <c r="AH433" s="69"/>
      <c r="AI433" s="69"/>
      <c r="AJ433" s="75"/>
      <c r="AK433" s="81"/>
    </row>
    <row r="434" spans="2:37" x14ac:dyDescent="0.45">
      <c r="B434" s="50" t="s">
        <v>574</v>
      </c>
      <c r="C434" s="50" t="s">
        <v>34</v>
      </c>
      <c r="D434" s="71"/>
      <c r="E434" s="74"/>
      <c r="F434" s="51">
        <v>2</v>
      </c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69"/>
      <c r="AI434" s="69"/>
      <c r="AJ434" s="75"/>
      <c r="AK434" s="81"/>
    </row>
    <row r="435" spans="2:37" x14ac:dyDescent="0.45">
      <c r="B435" s="50" t="s">
        <v>574</v>
      </c>
      <c r="C435" s="50" t="s">
        <v>554</v>
      </c>
      <c r="D435" s="71"/>
      <c r="E435" s="74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>
        <v>9</v>
      </c>
      <c r="AG435" s="51"/>
      <c r="AH435" s="69"/>
      <c r="AI435" s="69"/>
      <c r="AJ435" s="75"/>
      <c r="AK435" s="81"/>
    </row>
    <row r="436" spans="2:37" x14ac:dyDescent="0.45">
      <c r="B436" s="50" t="s">
        <v>434</v>
      </c>
      <c r="C436" s="50" t="s">
        <v>228</v>
      </c>
      <c r="D436" s="71"/>
      <c r="E436" s="74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>
        <v>17</v>
      </c>
      <c r="AD436" s="51"/>
      <c r="AE436" s="51"/>
      <c r="AF436" s="51"/>
      <c r="AG436" s="51"/>
      <c r="AH436" s="69"/>
      <c r="AI436" s="69"/>
      <c r="AJ436" s="75"/>
      <c r="AK436" s="81"/>
    </row>
    <row r="437" spans="2:37" x14ac:dyDescent="0.45">
      <c r="B437" s="50" t="s">
        <v>93</v>
      </c>
      <c r="C437" s="50" t="s">
        <v>40</v>
      </c>
      <c r="D437" s="71">
        <v>0.5</v>
      </c>
      <c r="E437" s="74">
        <v>3</v>
      </c>
      <c r="F437" s="51"/>
      <c r="G437" s="51"/>
      <c r="H437" s="51">
        <v>1</v>
      </c>
      <c r="I437" s="51"/>
      <c r="J437" s="51"/>
      <c r="K437" s="51"/>
      <c r="L437" s="51">
        <v>2</v>
      </c>
      <c r="M437" s="51"/>
      <c r="N437" s="51"/>
      <c r="O437" s="51"/>
      <c r="P437" s="51">
        <v>2</v>
      </c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69"/>
      <c r="AI437" s="69"/>
      <c r="AJ437" s="75"/>
      <c r="AK437" s="81"/>
    </row>
    <row r="438" spans="2:37" x14ac:dyDescent="0.45">
      <c r="B438" s="50" t="s">
        <v>81</v>
      </c>
      <c r="C438" s="50" t="s">
        <v>40</v>
      </c>
      <c r="D438" s="71">
        <v>0.5</v>
      </c>
      <c r="E438" s="74">
        <v>2</v>
      </c>
      <c r="F438" s="51"/>
      <c r="G438" s="51"/>
      <c r="H438" s="51">
        <v>1</v>
      </c>
      <c r="I438" s="51"/>
      <c r="J438" s="51"/>
      <c r="K438" s="51"/>
      <c r="L438" s="51">
        <v>2</v>
      </c>
      <c r="M438" s="51"/>
      <c r="N438" s="51"/>
      <c r="O438" s="51"/>
      <c r="P438" s="51">
        <v>2</v>
      </c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69"/>
      <c r="AI438" s="69"/>
      <c r="AJ438" s="75"/>
      <c r="AK438" s="81"/>
    </row>
    <row r="439" spans="2:37" x14ac:dyDescent="0.45">
      <c r="B439" s="50" t="s">
        <v>82</v>
      </c>
      <c r="C439" s="50" t="s">
        <v>40</v>
      </c>
      <c r="D439" s="71">
        <v>0.5</v>
      </c>
      <c r="E439" s="74">
        <v>1</v>
      </c>
      <c r="F439" s="51"/>
      <c r="G439" s="51"/>
      <c r="H439" s="51">
        <v>1</v>
      </c>
      <c r="I439" s="51"/>
      <c r="J439" s="51"/>
      <c r="K439" s="51"/>
      <c r="L439" s="51">
        <v>2</v>
      </c>
      <c r="M439" s="51"/>
      <c r="N439" s="51"/>
      <c r="O439" s="51"/>
      <c r="P439" s="51">
        <v>2</v>
      </c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69"/>
      <c r="AI439" s="69"/>
      <c r="AJ439" s="75"/>
      <c r="AK439" s="81"/>
    </row>
    <row r="440" spans="2:37" x14ac:dyDescent="0.45">
      <c r="B440" s="50" t="s">
        <v>575</v>
      </c>
      <c r="C440" s="50" t="s">
        <v>554</v>
      </c>
      <c r="D440" s="71"/>
      <c r="E440" s="74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>
        <v>12</v>
      </c>
      <c r="AG440" s="51"/>
      <c r="AH440" s="69"/>
      <c r="AI440" s="69"/>
      <c r="AJ440" s="75"/>
      <c r="AK440" s="81"/>
    </row>
    <row r="441" spans="2:37" x14ac:dyDescent="0.45">
      <c r="B441" s="50" t="s">
        <v>576</v>
      </c>
      <c r="C441" s="50" t="s">
        <v>554</v>
      </c>
      <c r="D441" s="71"/>
      <c r="E441" s="74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>
        <v>10</v>
      </c>
      <c r="AG441" s="51"/>
      <c r="AH441" s="69"/>
      <c r="AI441" s="69"/>
      <c r="AJ441" s="75"/>
      <c r="AK441" s="81"/>
    </row>
    <row r="442" spans="2:37" x14ac:dyDescent="0.45">
      <c r="B442" s="50" t="s">
        <v>435</v>
      </c>
      <c r="C442" s="50" t="s">
        <v>554</v>
      </c>
      <c r="D442" s="71"/>
      <c r="E442" s="74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>
        <v>12</v>
      </c>
      <c r="AG442" s="51"/>
      <c r="AH442" s="69"/>
      <c r="AI442" s="69"/>
      <c r="AJ442" s="75"/>
      <c r="AK442" s="81"/>
    </row>
    <row r="443" spans="2:37" x14ac:dyDescent="0.45">
      <c r="B443" s="50" t="s">
        <v>435</v>
      </c>
      <c r="C443" s="50" t="s">
        <v>228</v>
      </c>
      <c r="D443" s="71"/>
      <c r="E443" s="74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>
        <v>13</v>
      </c>
      <c r="AD443" s="51"/>
      <c r="AE443" s="51"/>
      <c r="AF443" s="51"/>
      <c r="AG443" s="51"/>
      <c r="AH443" s="69"/>
      <c r="AI443" s="69"/>
      <c r="AJ443" s="75"/>
      <c r="AK443" s="81"/>
    </row>
    <row r="444" spans="2:37" x14ac:dyDescent="0.45">
      <c r="B444" s="50" t="s">
        <v>436</v>
      </c>
      <c r="C444" s="50" t="s">
        <v>228</v>
      </c>
      <c r="D444" s="71"/>
      <c r="E444" s="74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>
        <v>17</v>
      </c>
      <c r="AD444" s="51"/>
      <c r="AE444" s="51"/>
      <c r="AF444" s="51"/>
      <c r="AG444" s="51"/>
      <c r="AH444" s="69"/>
      <c r="AI444" s="69"/>
      <c r="AJ444" s="75"/>
      <c r="AK444" s="81"/>
    </row>
    <row r="445" spans="2:37" x14ac:dyDescent="0.45">
      <c r="B445" s="50" t="s">
        <v>577</v>
      </c>
      <c r="C445" s="50" t="s">
        <v>554</v>
      </c>
      <c r="D445" s="71"/>
      <c r="E445" s="74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>
        <v>15</v>
      </c>
      <c r="AG445" s="51"/>
      <c r="AH445" s="69"/>
      <c r="AI445" s="69"/>
      <c r="AJ445" s="75"/>
      <c r="AK445" s="81"/>
    </row>
    <row r="446" spans="2:37" x14ac:dyDescent="0.45">
      <c r="B446" s="50" t="s">
        <v>94</v>
      </c>
      <c r="C446" s="50" t="s">
        <v>40</v>
      </c>
      <c r="D446" s="71">
        <v>0.25</v>
      </c>
      <c r="E446" s="74">
        <v>2</v>
      </c>
      <c r="F446" s="51"/>
      <c r="G446" s="51"/>
      <c r="H446" s="51">
        <v>1</v>
      </c>
      <c r="I446" s="51"/>
      <c r="J446" s="51"/>
      <c r="K446" s="51"/>
      <c r="L446" s="51">
        <v>2</v>
      </c>
      <c r="M446" s="51"/>
      <c r="N446" s="51"/>
      <c r="O446" s="51"/>
      <c r="P446" s="51">
        <v>2</v>
      </c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69"/>
      <c r="AI446" s="69"/>
      <c r="AJ446" s="75"/>
      <c r="AK446" s="81"/>
    </row>
    <row r="447" spans="2:37" x14ac:dyDescent="0.45">
      <c r="B447" s="50" t="s">
        <v>86</v>
      </c>
      <c r="C447" s="50" t="s">
        <v>40</v>
      </c>
      <c r="D447" s="71"/>
      <c r="E447" s="74"/>
      <c r="F447" s="51"/>
      <c r="G447" s="51"/>
      <c r="H447" s="51">
        <v>1</v>
      </c>
      <c r="I447" s="51"/>
      <c r="J447" s="51"/>
      <c r="K447" s="51"/>
      <c r="L447" s="51">
        <v>2</v>
      </c>
      <c r="M447" s="51"/>
      <c r="N447" s="51"/>
      <c r="O447" s="51"/>
      <c r="P447" s="51">
        <v>2</v>
      </c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69"/>
      <c r="AI447" s="69"/>
      <c r="AJ447" s="75"/>
      <c r="AK447" s="81"/>
    </row>
    <row r="448" spans="2:37" x14ac:dyDescent="0.45">
      <c r="B448" s="50" t="s">
        <v>238</v>
      </c>
      <c r="C448" s="50" t="s">
        <v>228</v>
      </c>
      <c r="D448" s="71"/>
      <c r="E448" s="74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>
        <v>22</v>
      </c>
      <c r="AD448" s="51"/>
      <c r="AE448" s="51"/>
      <c r="AF448" s="51"/>
      <c r="AG448" s="51"/>
      <c r="AH448" s="69"/>
      <c r="AI448" s="69"/>
      <c r="AJ448" s="75"/>
      <c r="AK448" s="81"/>
    </row>
    <row r="449" spans="2:37" x14ac:dyDescent="0.45">
      <c r="B449" s="50" t="s">
        <v>437</v>
      </c>
      <c r="C449" s="50" t="s">
        <v>228</v>
      </c>
      <c r="D449" s="71"/>
      <c r="E449" s="74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>
        <v>38</v>
      </c>
      <c r="AD449" s="51"/>
      <c r="AE449" s="51"/>
      <c r="AF449" s="51"/>
      <c r="AG449" s="51"/>
      <c r="AH449" s="69"/>
      <c r="AI449" s="69"/>
      <c r="AJ449" s="75"/>
      <c r="AK449" s="81"/>
    </row>
    <row r="450" spans="2:37" x14ac:dyDescent="0.45">
      <c r="B450" s="50" t="s">
        <v>438</v>
      </c>
      <c r="C450" s="50" t="s">
        <v>228</v>
      </c>
      <c r="D450" s="71"/>
      <c r="E450" s="74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>
        <v>69</v>
      </c>
      <c r="AD450" s="51"/>
      <c r="AE450" s="51"/>
      <c r="AF450" s="51"/>
      <c r="AG450" s="51"/>
      <c r="AH450" s="69"/>
      <c r="AI450" s="69"/>
      <c r="AJ450" s="75"/>
      <c r="AK450" s="81"/>
    </row>
    <row r="451" spans="2:37" x14ac:dyDescent="0.45">
      <c r="B451" s="50" t="s">
        <v>439</v>
      </c>
      <c r="C451" s="50" t="s">
        <v>228</v>
      </c>
      <c r="D451" s="71"/>
      <c r="E451" s="74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>
        <v>61</v>
      </c>
      <c r="AD451" s="51"/>
      <c r="AE451" s="51"/>
      <c r="AF451" s="51"/>
      <c r="AG451" s="51"/>
      <c r="AH451" s="69"/>
      <c r="AI451" s="69"/>
      <c r="AJ451" s="75"/>
      <c r="AK451" s="81"/>
    </row>
    <row r="452" spans="2:37" x14ac:dyDescent="0.45">
      <c r="B452" s="50" t="s">
        <v>440</v>
      </c>
      <c r="C452" s="50" t="s">
        <v>228</v>
      </c>
      <c r="D452" s="71"/>
      <c r="E452" s="74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>
        <v>19</v>
      </c>
      <c r="AD452" s="51"/>
      <c r="AE452" s="51"/>
      <c r="AF452" s="51"/>
      <c r="AG452" s="51"/>
      <c r="AH452" s="69"/>
      <c r="AI452" s="69"/>
      <c r="AJ452" s="75"/>
      <c r="AK452" s="81"/>
    </row>
    <row r="453" spans="2:37" x14ac:dyDescent="0.45">
      <c r="B453" s="50" t="s">
        <v>441</v>
      </c>
      <c r="C453" s="50" t="s">
        <v>228</v>
      </c>
      <c r="D453" s="71"/>
      <c r="E453" s="74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>
        <v>14</v>
      </c>
      <c r="AD453" s="51"/>
      <c r="AE453" s="51"/>
      <c r="AF453" s="51"/>
      <c r="AG453" s="51"/>
      <c r="AH453" s="69"/>
      <c r="AI453" s="69"/>
      <c r="AJ453" s="75"/>
      <c r="AK453" s="81"/>
    </row>
    <row r="454" spans="2:37" x14ac:dyDescent="0.45">
      <c r="B454" s="50" t="s">
        <v>442</v>
      </c>
      <c r="C454" s="50" t="s">
        <v>228</v>
      </c>
      <c r="D454" s="71"/>
      <c r="E454" s="74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>
        <v>13</v>
      </c>
      <c r="AD454" s="51"/>
      <c r="AE454" s="51"/>
      <c r="AF454" s="51"/>
      <c r="AG454" s="51"/>
      <c r="AH454" s="69"/>
      <c r="AI454" s="69"/>
      <c r="AJ454" s="75"/>
      <c r="AK454" s="81"/>
    </row>
    <row r="455" spans="2:37" x14ac:dyDescent="0.45">
      <c r="B455" s="50" t="s">
        <v>443</v>
      </c>
      <c r="C455" s="50" t="s">
        <v>228</v>
      </c>
      <c r="D455" s="71"/>
      <c r="E455" s="74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>
        <v>13</v>
      </c>
      <c r="AD455" s="51"/>
      <c r="AE455" s="51"/>
      <c r="AF455" s="51"/>
      <c r="AG455" s="51"/>
      <c r="AH455" s="69"/>
      <c r="AI455" s="69"/>
      <c r="AJ455" s="75"/>
      <c r="AK455" s="81"/>
    </row>
    <row r="456" spans="2:37" x14ac:dyDescent="0.45">
      <c r="B456" s="50" t="s">
        <v>444</v>
      </c>
      <c r="C456" s="50" t="s">
        <v>228</v>
      </c>
      <c r="D456" s="71"/>
      <c r="E456" s="74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>
        <v>37</v>
      </c>
      <c r="AD456" s="51"/>
      <c r="AE456" s="51"/>
      <c r="AF456" s="51"/>
      <c r="AG456" s="51"/>
      <c r="AH456" s="69"/>
      <c r="AI456" s="69"/>
      <c r="AJ456" s="75"/>
      <c r="AK456" s="81"/>
    </row>
    <row r="457" spans="2:37" x14ac:dyDescent="0.45">
      <c r="B457" s="50" t="s">
        <v>445</v>
      </c>
      <c r="C457" s="50" t="s">
        <v>228</v>
      </c>
      <c r="D457" s="71"/>
      <c r="E457" s="74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>
        <v>60</v>
      </c>
      <c r="AD457" s="51"/>
      <c r="AE457" s="51"/>
      <c r="AF457" s="51"/>
      <c r="AG457" s="51"/>
      <c r="AH457" s="69"/>
      <c r="AI457" s="69"/>
      <c r="AJ457" s="75"/>
      <c r="AK457" s="81"/>
    </row>
    <row r="458" spans="2:37" x14ac:dyDescent="0.45">
      <c r="B458" s="50" t="s">
        <v>446</v>
      </c>
      <c r="C458" s="50" t="s">
        <v>228</v>
      </c>
      <c r="D458" s="71"/>
      <c r="E458" s="74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>
        <v>20</v>
      </c>
      <c r="AD458" s="51"/>
      <c r="AE458" s="51"/>
      <c r="AF458" s="51"/>
      <c r="AG458" s="51"/>
      <c r="AH458" s="69"/>
      <c r="AI458" s="69"/>
      <c r="AJ458" s="75"/>
      <c r="AK458" s="81"/>
    </row>
    <row r="459" spans="2:37" x14ac:dyDescent="0.45">
      <c r="B459" s="50" t="s">
        <v>447</v>
      </c>
      <c r="C459" s="50" t="s">
        <v>228</v>
      </c>
      <c r="D459" s="71"/>
      <c r="E459" s="74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>
        <v>56</v>
      </c>
      <c r="AD459" s="51"/>
      <c r="AE459" s="51"/>
      <c r="AF459" s="51"/>
      <c r="AG459" s="51"/>
      <c r="AH459" s="69"/>
      <c r="AI459" s="69"/>
      <c r="AJ459" s="75"/>
      <c r="AK459" s="81"/>
    </row>
    <row r="460" spans="2:37" x14ac:dyDescent="0.45">
      <c r="B460" s="50" t="s">
        <v>448</v>
      </c>
      <c r="C460" s="50" t="s">
        <v>228</v>
      </c>
      <c r="D460" s="71"/>
      <c r="E460" s="74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>
        <v>19</v>
      </c>
      <c r="AD460" s="51"/>
      <c r="AE460" s="51"/>
      <c r="AF460" s="51"/>
      <c r="AG460" s="51"/>
      <c r="AH460" s="69"/>
      <c r="AI460" s="69"/>
      <c r="AJ460" s="75"/>
      <c r="AK460" s="81"/>
    </row>
    <row r="461" spans="2:37" x14ac:dyDescent="0.45">
      <c r="B461" s="50" t="s">
        <v>578</v>
      </c>
      <c r="C461" s="50" t="s">
        <v>615</v>
      </c>
      <c r="D461" s="71">
        <v>0.25</v>
      </c>
      <c r="E461" s="74">
        <v>5</v>
      </c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69"/>
      <c r="AI461" s="69"/>
      <c r="AJ461" s="75"/>
      <c r="AK461" s="81"/>
    </row>
    <row r="462" spans="2:37" x14ac:dyDescent="0.45">
      <c r="B462" s="50" t="s">
        <v>578</v>
      </c>
      <c r="C462" s="50" t="s">
        <v>554</v>
      </c>
      <c r="D462" s="71"/>
      <c r="E462" s="74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>
        <v>31</v>
      </c>
      <c r="AG462" s="51"/>
      <c r="AH462" s="69"/>
      <c r="AI462" s="69"/>
      <c r="AJ462" s="75"/>
      <c r="AK462" s="81"/>
    </row>
    <row r="463" spans="2:37" x14ac:dyDescent="0.45">
      <c r="B463" s="50" t="s">
        <v>578</v>
      </c>
      <c r="C463" s="50" t="s">
        <v>629</v>
      </c>
      <c r="D463" s="71">
        <v>0.5</v>
      </c>
      <c r="E463" s="74">
        <v>1</v>
      </c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69"/>
      <c r="AI463" s="69"/>
      <c r="AJ463" s="75"/>
      <c r="AK463" s="81"/>
    </row>
    <row r="464" spans="2:37" x14ac:dyDescent="0.45">
      <c r="B464" s="50" t="s">
        <v>617</v>
      </c>
      <c r="C464" s="50" t="s">
        <v>615</v>
      </c>
      <c r="D464" s="71">
        <v>0.25</v>
      </c>
      <c r="E464" s="74">
        <v>7</v>
      </c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69"/>
      <c r="AI464" s="69"/>
      <c r="AJ464" s="75"/>
      <c r="AK464" s="81"/>
    </row>
    <row r="465" spans="2:37" x14ac:dyDescent="0.45">
      <c r="B465" s="50" t="s">
        <v>617</v>
      </c>
      <c r="C465" s="50" t="s">
        <v>629</v>
      </c>
      <c r="D465" s="71">
        <v>0.5</v>
      </c>
      <c r="E465" s="74">
        <v>1</v>
      </c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69"/>
      <c r="AI465" s="69"/>
      <c r="AJ465" s="75"/>
      <c r="AK465" s="81"/>
    </row>
    <row r="466" spans="2:37" x14ac:dyDescent="0.45">
      <c r="B466" s="50" t="s">
        <v>618</v>
      </c>
      <c r="C466" s="50" t="s">
        <v>34</v>
      </c>
      <c r="D466" s="71"/>
      <c r="E466" s="74">
        <v>5</v>
      </c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69"/>
      <c r="AI466" s="69"/>
      <c r="AJ466" s="75"/>
      <c r="AK466" s="81"/>
    </row>
    <row r="467" spans="2:37" x14ac:dyDescent="0.45">
      <c r="B467" s="50" t="s">
        <v>449</v>
      </c>
      <c r="C467" s="50" t="s">
        <v>34</v>
      </c>
      <c r="D467" s="71"/>
      <c r="E467" s="74"/>
      <c r="F467" s="51"/>
      <c r="G467" s="51"/>
      <c r="H467" s="51"/>
      <c r="I467" s="51"/>
      <c r="J467" s="51">
        <v>1</v>
      </c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69"/>
      <c r="AI467" s="69"/>
      <c r="AJ467" s="75"/>
      <c r="AK467" s="81"/>
    </row>
    <row r="468" spans="2:37" x14ac:dyDescent="0.45">
      <c r="B468" s="50" t="s">
        <v>449</v>
      </c>
      <c r="C468" s="50" t="s">
        <v>554</v>
      </c>
      <c r="D468" s="71"/>
      <c r="E468" s="74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>
        <v>64</v>
      </c>
      <c r="AG468" s="51"/>
      <c r="AH468" s="69"/>
      <c r="AI468" s="69"/>
      <c r="AJ468" s="75"/>
      <c r="AK468" s="81"/>
    </row>
    <row r="469" spans="2:37" x14ac:dyDescent="0.45">
      <c r="B469" s="50" t="s">
        <v>288</v>
      </c>
      <c r="C469" s="50" t="s">
        <v>228</v>
      </c>
      <c r="D469" s="71"/>
      <c r="E469" s="74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>
        <v>20</v>
      </c>
      <c r="AD469" s="51"/>
      <c r="AE469" s="51"/>
      <c r="AF469" s="51"/>
      <c r="AG469" s="51"/>
      <c r="AH469" s="69"/>
      <c r="AI469" s="69"/>
      <c r="AJ469" s="75"/>
      <c r="AK469" s="81"/>
    </row>
    <row r="470" spans="2:37" x14ac:dyDescent="0.45">
      <c r="B470" s="50" t="s">
        <v>157</v>
      </c>
      <c r="C470" s="50" t="s">
        <v>40</v>
      </c>
      <c r="D470" s="71"/>
      <c r="E470" s="74">
        <v>2</v>
      </c>
      <c r="F470" s="51"/>
      <c r="G470" s="51"/>
      <c r="H470" s="51">
        <v>2</v>
      </c>
      <c r="I470" s="51"/>
      <c r="J470" s="51"/>
      <c r="K470" s="51"/>
      <c r="L470" s="51">
        <v>2</v>
      </c>
      <c r="M470" s="51"/>
      <c r="N470" s="51"/>
      <c r="O470" s="51"/>
      <c r="P470" s="51">
        <v>2</v>
      </c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69"/>
      <c r="AI470" s="69"/>
      <c r="AJ470" s="75"/>
      <c r="AK470" s="81"/>
    </row>
    <row r="471" spans="2:37" x14ac:dyDescent="0.45">
      <c r="B471" s="50" t="s">
        <v>450</v>
      </c>
      <c r="C471" s="50" t="s">
        <v>228</v>
      </c>
      <c r="D471" s="71"/>
      <c r="E471" s="74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>
        <v>34</v>
      </c>
      <c r="AD471" s="51"/>
      <c r="AE471" s="51"/>
      <c r="AF471" s="51"/>
      <c r="AG471" s="51"/>
      <c r="AH471" s="69"/>
      <c r="AI471" s="69"/>
      <c r="AJ471" s="75"/>
      <c r="AK471" s="81"/>
    </row>
    <row r="472" spans="2:37" x14ac:dyDescent="0.45">
      <c r="B472" s="50" t="s">
        <v>451</v>
      </c>
      <c r="C472" s="50" t="s">
        <v>228</v>
      </c>
      <c r="D472" s="71"/>
      <c r="E472" s="74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>
        <v>15</v>
      </c>
      <c r="AD472" s="51"/>
      <c r="AE472" s="51"/>
      <c r="AF472" s="51"/>
      <c r="AG472" s="51"/>
      <c r="AH472" s="69"/>
      <c r="AI472" s="69"/>
      <c r="AJ472" s="75"/>
      <c r="AK472" s="81"/>
    </row>
    <row r="473" spans="2:37" x14ac:dyDescent="0.45">
      <c r="B473" s="50" t="s">
        <v>452</v>
      </c>
      <c r="C473" s="50" t="s">
        <v>228</v>
      </c>
      <c r="D473" s="71"/>
      <c r="E473" s="74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>
        <v>25</v>
      </c>
      <c r="AD473" s="51"/>
      <c r="AE473" s="51"/>
      <c r="AF473" s="51"/>
      <c r="AG473" s="51"/>
      <c r="AH473" s="69"/>
      <c r="AI473" s="69"/>
      <c r="AJ473" s="75"/>
      <c r="AK473" s="81"/>
    </row>
    <row r="474" spans="2:37" x14ac:dyDescent="0.45">
      <c r="B474" s="50" t="s">
        <v>453</v>
      </c>
      <c r="C474" s="50" t="s">
        <v>228</v>
      </c>
      <c r="D474" s="71"/>
      <c r="E474" s="74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>
        <v>8</v>
      </c>
      <c r="AD474" s="51"/>
      <c r="AE474" s="51"/>
      <c r="AF474" s="51"/>
      <c r="AG474" s="51"/>
      <c r="AH474" s="69"/>
      <c r="AI474" s="69"/>
      <c r="AJ474" s="75"/>
      <c r="AK474" s="81"/>
    </row>
    <row r="475" spans="2:37" x14ac:dyDescent="0.45">
      <c r="B475" s="50" t="s">
        <v>454</v>
      </c>
      <c r="C475" s="50" t="s">
        <v>228</v>
      </c>
      <c r="D475" s="71"/>
      <c r="E475" s="74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>
        <v>25</v>
      </c>
      <c r="AD475" s="51"/>
      <c r="AE475" s="51"/>
      <c r="AF475" s="51"/>
      <c r="AG475" s="51"/>
      <c r="AH475" s="69"/>
      <c r="AI475" s="69"/>
      <c r="AJ475" s="75"/>
      <c r="AK475" s="81"/>
    </row>
    <row r="476" spans="2:37" x14ac:dyDescent="0.45">
      <c r="B476" s="50" t="s">
        <v>630</v>
      </c>
      <c r="C476" s="50" t="s">
        <v>34</v>
      </c>
      <c r="D476" s="71"/>
      <c r="E476" s="74"/>
      <c r="F476" s="51"/>
      <c r="G476" s="51"/>
      <c r="H476" s="51">
        <v>9</v>
      </c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69"/>
      <c r="AI476" s="69"/>
      <c r="AJ476" s="75"/>
      <c r="AK476" s="81"/>
    </row>
    <row r="477" spans="2:37" x14ac:dyDescent="0.45">
      <c r="B477" s="50" t="s">
        <v>455</v>
      </c>
      <c r="C477" s="50" t="s">
        <v>554</v>
      </c>
      <c r="D477" s="71"/>
      <c r="E477" s="74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>
        <v>20</v>
      </c>
      <c r="AG477" s="51"/>
      <c r="AH477" s="69"/>
      <c r="AI477" s="69"/>
      <c r="AJ477" s="75"/>
      <c r="AK477" s="81"/>
    </row>
    <row r="478" spans="2:37" x14ac:dyDescent="0.45">
      <c r="B478" s="50" t="s">
        <v>455</v>
      </c>
      <c r="C478" s="50" t="s">
        <v>228</v>
      </c>
      <c r="D478" s="71"/>
      <c r="E478" s="74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>
        <v>11</v>
      </c>
      <c r="AD478" s="51"/>
      <c r="AE478" s="51"/>
      <c r="AF478" s="51"/>
      <c r="AG478" s="51"/>
      <c r="AH478" s="69"/>
      <c r="AI478" s="69"/>
      <c r="AJ478" s="75"/>
      <c r="AK478" s="81"/>
    </row>
    <row r="479" spans="2:37" x14ac:dyDescent="0.45">
      <c r="B479" s="50" t="s">
        <v>456</v>
      </c>
      <c r="C479" s="50" t="s">
        <v>228</v>
      </c>
      <c r="D479" s="71"/>
      <c r="E479" s="74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>
        <v>29</v>
      </c>
      <c r="AD479" s="51"/>
      <c r="AE479" s="51"/>
      <c r="AF479" s="51"/>
      <c r="AG479" s="51"/>
      <c r="AH479" s="69"/>
      <c r="AI479" s="69"/>
      <c r="AJ479" s="75"/>
      <c r="AK479" s="81"/>
    </row>
    <row r="480" spans="2:37" x14ac:dyDescent="0.45">
      <c r="B480" s="50" t="s">
        <v>457</v>
      </c>
      <c r="C480" s="50" t="s">
        <v>228</v>
      </c>
      <c r="D480" s="71"/>
      <c r="E480" s="74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>
        <v>15</v>
      </c>
      <c r="AD480" s="51"/>
      <c r="AE480" s="51"/>
      <c r="AF480" s="51"/>
      <c r="AG480" s="51"/>
      <c r="AH480" s="69"/>
      <c r="AI480" s="69"/>
      <c r="AJ480" s="75"/>
      <c r="AK480" s="81"/>
    </row>
    <row r="481" spans="2:37" x14ac:dyDescent="0.45">
      <c r="B481" s="50" t="s">
        <v>458</v>
      </c>
      <c r="C481" s="50" t="s">
        <v>228</v>
      </c>
      <c r="D481" s="71"/>
      <c r="E481" s="74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>
        <v>11</v>
      </c>
      <c r="AD481" s="51"/>
      <c r="AE481" s="51"/>
      <c r="AF481" s="51"/>
      <c r="AG481" s="51"/>
      <c r="AH481" s="69"/>
      <c r="AI481" s="69"/>
      <c r="AJ481" s="75"/>
      <c r="AK481" s="81"/>
    </row>
    <row r="482" spans="2:37" x14ac:dyDescent="0.45">
      <c r="B482" s="50" t="s">
        <v>631</v>
      </c>
      <c r="C482" s="50" t="s">
        <v>228</v>
      </c>
      <c r="D482" s="71"/>
      <c r="E482" s="74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69"/>
      <c r="AI482" s="69">
        <v>8</v>
      </c>
      <c r="AJ482" s="75"/>
      <c r="AK482" s="81"/>
    </row>
    <row r="483" spans="2:37" x14ac:dyDescent="0.45">
      <c r="B483" s="50" t="s">
        <v>619</v>
      </c>
      <c r="C483" s="50" t="s">
        <v>34</v>
      </c>
      <c r="D483" s="71"/>
      <c r="E483" s="74">
        <v>3</v>
      </c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69"/>
      <c r="AI483" s="69"/>
      <c r="AJ483" s="75"/>
      <c r="AK483" s="81"/>
    </row>
    <row r="484" spans="2:37" x14ac:dyDescent="0.45">
      <c r="B484" s="50" t="s">
        <v>605</v>
      </c>
      <c r="C484" s="50" t="s">
        <v>32</v>
      </c>
      <c r="D484" s="71"/>
      <c r="E484" s="74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>
        <v>51</v>
      </c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69"/>
      <c r="AI484" s="69"/>
      <c r="AJ484" s="75"/>
      <c r="AK484" s="81"/>
    </row>
    <row r="485" spans="2:37" x14ac:dyDescent="0.45">
      <c r="B485" s="50" t="s">
        <v>104</v>
      </c>
      <c r="C485" s="50" t="s">
        <v>40</v>
      </c>
      <c r="D485" s="71">
        <v>0.2</v>
      </c>
      <c r="E485" s="74">
        <v>4</v>
      </c>
      <c r="F485" s="51"/>
      <c r="G485" s="51"/>
      <c r="H485" s="51">
        <v>2</v>
      </c>
      <c r="I485" s="51"/>
      <c r="J485" s="51"/>
      <c r="K485" s="51"/>
      <c r="L485" s="51">
        <v>2</v>
      </c>
      <c r="M485" s="51"/>
      <c r="N485" s="51"/>
      <c r="O485" s="51"/>
      <c r="P485" s="51">
        <v>2</v>
      </c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69"/>
      <c r="AI485" s="69"/>
      <c r="AJ485" s="75"/>
      <c r="AK485" s="81"/>
    </row>
    <row r="486" spans="2:37" x14ac:dyDescent="0.45">
      <c r="B486" s="50" t="s">
        <v>254</v>
      </c>
      <c r="C486" s="50" t="s">
        <v>228</v>
      </c>
      <c r="D486" s="71"/>
      <c r="E486" s="74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>
        <v>46</v>
      </c>
      <c r="AD486" s="51"/>
      <c r="AE486" s="51"/>
      <c r="AF486" s="51"/>
      <c r="AG486" s="51"/>
      <c r="AH486" s="69"/>
      <c r="AI486" s="69"/>
      <c r="AJ486" s="75"/>
      <c r="AK486" s="81"/>
    </row>
    <row r="487" spans="2:37" x14ac:dyDescent="0.45">
      <c r="B487" s="50" t="s">
        <v>95</v>
      </c>
      <c r="C487" s="50" t="s">
        <v>40</v>
      </c>
      <c r="D487" s="71"/>
      <c r="E487" s="74"/>
      <c r="F487" s="51"/>
      <c r="G487" s="51"/>
      <c r="H487" s="51">
        <v>2</v>
      </c>
      <c r="I487" s="51"/>
      <c r="J487" s="51"/>
      <c r="K487" s="51"/>
      <c r="L487" s="51">
        <v>2</v>
      </c>
      <c r="M487" s="51"/>
      <c r="N487" s="51"/>
      <c r="O487" s="51"/>
      <c r="P487" s="51">
        <v>2</v>
      </c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69"/>
      <c r="AI487" s="69"/>
      <c r="AJ487" s="75"/>
      <c r="AK487" s="81"/>
    </row>
    <row r="488" spans="2:37" x14ac:dyDescent="0.45">
      <c r="B488" s="50" t="s">
        <v>459</v>
      </c>
      <c r="C488" s="50" t="s">
        <v>554</v>
      </c>
      <c r="D488" s="71"/>
      <c r="E488" s="74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>
        <v>15</v>
      </c>
      <c r="AG488" s="51"/>
      <c r="AH488" s="69"/>
      <c r="AI488" s="69"/>
      <c r="AJ488" s="75"/>
      <c r="AK488" s="81"/>
    </row>
    <row r="489" spans="2:37" x14ac:dyDescent="0.45">
      <c r="B489" s="50" t="s">
        <v>459</v>
      </c>
      <c r="C489" s="50" t="s">
        <v>228</v>
      </c>
      <c r="D489" s="71"/>
      <c r="E489" s="74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>
        <v>22</v>
      </c>
      <c r="AD489" s="51"/>
      <c r="AE489" s="51"/>
      <c r="AF489" s="51"/>
      <c r="AG489" s="51"/>
      <c r="AH489" s="69"/>
      <c r="AI489" s="69"/>
      <c r="AJ489" s="75"/>
      <c r="AK489" s="81"/>
    </row>
    <row r="490" spans="2:37" x14ac:dyDescent="0.45">
      <c r="B490" s="50" t="s">
        <v>460</v>
      </c>
      <c r="C490" s="50" t="s">
        <v>554</v>
      </c>
      <c r="D490" s="71"/>
      <c r="E490" s="74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>
        <v>9</v>
      </c>
      <c r="AG490" s="51"/>
      <c r="AH490" s="69"/>
      <c r="AI490" s="69"/>
      <c r="AJ490" s="75"/>
      <c r="AK490" s="81"/>
    </row>
    <row r="491" spans="2:37" x14ac:dyDescent="0.45">
      <c r="B491" s="50" t="s">
        <v>460</v>
      </c>
      <c r="C491" s="50" t="s">
        <v>228</v>
      </c>
      <c r="D491" s="71"/>
      <c r="E491" s="74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  <c r="AC491" s="51">
        <v>8</v>
      </c>
      <c r="AD491" s="51"/>
      <c r="AE491" s="51"/>
      <c r="AF491" s="51"/>
      <c r="AG491" s="51"/>
      <c r="AH491" s="69"/>
      <c r="AI491" s="69"/>
      <c r="AJ491" s="75"/>
      <c r="AK491" s="81"/>
    </row>
    <row r="492" spans="2:37" x14ac:dyDescent="0.45">
      <c r="B492" s="50" t="s">
        <v>579</v>
      </c>
      <c r="C492" s="50" t="s">
        <v>554</v>
      </c>
      <c r="D492" s="71"/>
      <c r="E492" s="74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>
        <v>9</v>
      </c>
      <c r="AG492" s="51"/>
      <c r="AH492" s="69"/>
      <c r="AI492" s="69"/>
      <c r="AJ492" s="75"/>
      <c r="AK492" s="81"/>
    </row>
    <row r="493" spans="2:37" x14ac:dyDescent="0.45">
      <c r="B493" s="50" t="s">
        <v>461</v>
      </c>
      <c r="C493" s="50" t="s">
        <v>554</v>
      </c>
      <c r="D493" s="71"/>
      <c r="E493" s="74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  <c r="AC493" s="51"/>
      <c r="AD493" s="51"/>
      <c r="AE493" s="51"/>
      <c r="AF493" s="51">
        <v>10</v>
      </c>
      <c r="AG493" s="51"/>
      <c r="AH493" s="69"/>
      <c r="AI493" s="69"/>
      <c r="AJ493" s="75"/>
      <c r="AK493" s="81"/>
    </row>
    <row r="494" spans="2:37" x14ac:dyDescent="0.45">
      <c r="B494" s="50" t="s">
        <v>461</v>
      </c>
      <c r="C494" s="50" t="s">
        <v>228</v>
      </c>
      <c r="D494" s="71"/>
      <c r="E494" s="74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  <c r="AC494" s="51">
        <v>13</v>
      </c>
      <c r="AD494" s="51"/>
      <c r="AE494" s="51"/>
      <c r="AF494" s="51"/>
      <c r="AG494" s="51"/>
      <c r="AH494" s="69"/>
      <c r="AI494" s="69"/>
      <c r="AJ494" s="75"/>
      <c r="AK494" s="81"/>
    </row>
    <row r="495" spans="2:37" x14ac:dyDescent="0.45">
      <c r="B495" s="50" t="s">
        <v>580</v>
      </c>
      <c r="C495" s="50" t="s">
        <v>554</v>
      </c>
      <c r="D495" s="71"/>
      <c r="E495" s="74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  <c r="AC495" s="51"/>
      <c r="AD495" s="51"/>
      <c r="AE495" s="51"/>
      <c r="AF495" s="51">
        <v>13</v>
      </c>
      <c r="AG495" s="51"/>
      <c r="AH495" s="69"/>
      <c r="AI495" s="69"/>
      <c r="AJ495" s="75"/>
      <c r="AK495" s="81"/>
    </row>
    <row r="496" spans="2:37" x14ac:dyDescent="0.45">
      <c r="B496" s="50" t="s">
        <v>210</v>
      </c>
      <c r="C496" s="50" t="s">
        <v>32</v>
      </c>
      <c r="D496" s="71"/>
      <c r="E496" s="74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>
        <v>6</v>
      </c>
      <c r="T496" s="51"/>
      <c r="U496" s="51">
        <v>9</v>
      </c>
      <c r="V496" s="51"/>
      <c r="W496" s="51"/>
      <c r="X496" s="51"/>
      <c r="Y496" s="51">
        <v>25</v>
      </c>
      <c r="Z496" s="51"/>
      <c r="AA496" s="51">
        <v>12</v>
      </c>
      <c r="AB496" s="51">
        <v>1</v>
      </c>
      <c r="AC496" s="51"/>
      <c r="AD496" s="51"/>
      <c r="AE496" s="51">
        <v>24</v>
      </c>
      <c r="AF496" s="51"/>
      <c r="AG496" s="51">
        <v>17</v>
      </c>
      <c r="AH496" s="69"/>
      <c r="AI496" s="69"/>
      <c r="AJ496" s="75"/>
      <c r="AK496" s="81"/>
    </row>
    <row r="497" spans="2:37" x14ac:dyDescent="0.45">
      <c r="B497" s="50" t="s">
        <v>210</v>
      </c>
      <c r="C497" s="50" t="s">
        <v>228</v>
      </c>
      <c r="D497" s="71"/>
      <c r="E497" s="74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  <c r="AC497" s="51">
        <v>17</v>
      </c>
      <c r="AD497" s="51"/>
      <c r="AE497" s="51"/>
      <c r="AF497" s="51"/>
      <c r="AG497" s="51"/>
      <c r="AH497" s="69"/>
      <c r="AI497" s="69"/>
      <c r="AJ497" s="75"/>
      <c r="AK497" s="81"/>
    </row>
    <row r="498" spans="2:37" x14ac:dyDescent="0.45">
      <c r="B498" s="50" t="s">
        <v>211</v>
      </c>
      <c r="C498" s="50" t="s">
        <v>32</v>
      </c>
      <c r="D498" s="71"/>
      <c r="E498" s="74"/>
      <c r="F498" s="51"/>
      <c r="G498" s="51"/>
      <c r="H498" s="51"/>
      <c r="I498" s="51">
        <v>12</v>
      </c>
      <c r="J498" s="51"/>
      <c r="K498" s="51"/>
      <c r="L498" s="51"/>
      <c r="M498" s="51"/>
      <c r="N498" s="51"/>
      <c r="O498" s="51"/>
      <c r="P498" s="51"/>
      <c r="Q498" s="51"/>
      <c r="R498" s="51"/>
      <c r="S498" s="51">
        <v>15</v>
      </c>
      <c r="T498" s="51"/>
      <c r="U498" s="51">
        <v>12</v>
      </c>
      <c r="V498" s="51">
        <v>2</v>
      </c>
      <c r="W498" s="51"/>
      <c r="X498" s="51"/>
      <c r="Y498" s="51">
        <v>20</v>
      </c>
      <c r="Z498" s="51"/>
      <c r="AA498" s="51">
        <v>12</v>
      </c>
      <c r="AB498" s="51">
        <v>12</v>
      </c>
      <c r="AC498" s="51"/>
      <c r="AD498" s="51"/>
      <c r="AE498" s="51">
        <v>11</v>
      </c>
      <c r="AF498" s="51"/>
      <c r="AG498" s="51">
        <v>12</v>
      </c>
      <c r="AH498" s="69"/>
      <c r="AI498" s="69"/>
      <c r="AJ498" s="75"/>
      <c r="AK498" s="81"/>
    </row>
    <row r="499" spans="2:37" x14ac:dyDescent="0.45">
      <c r="B499" s="50" t="s">
        <v>211</v>
      </c>
      <c r="C499" s="50" t="s">
        <v>228</v>
      </c>
      <c r="D499" s="71"/>
      <c r="E499" s="74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51"/>
      <c r="AC499" s="51">
        <v>19</v>
      </c>
      <c r="AD499" s="51"/>
      <c r="AE499" s="51"/>
      <c r="AF499" s="51"/>
      <c r="AG499" s="51"/>
      <c r="AH499" s="69"/>
      <c r="AI499" s="69"/>
      <c r="AJ499" s="75"/>
      <c r="AK499" s="81"/>
    </row>
    <row r="500" spans="2:37" x14ac:dyDescent="0.45">
      <c r="B500" s="50" t="s">
        <v>212</v>
      </c>
      <c r="C500" s="50" t="s">
        <v>32</v>
      </c>
      <c r="D500" s="71"/>
      <c r="E500" s="74"/>
      <c r="F500" s="51"/>
      <c r="G500" s="51"/>
      <c r="H500" s="51"/>
      <c r="I500" s="51"/>
      <c r="J500" s="51"/>
      <c r="K500" s="51">
        <v>18</v>
      </c>
      <c r="L500" s="51">
        <v>6</v>
      </c>
      <c r="M500" s="51"/>
      <c r="N500" s="51">
        <v>3</v>
      </c>
      <c r="O500" s="51"/>
      <c r="P500" s="51">
        <v>12</v>
      </c>
      <c r="Q500" s="51"/>
      <c r="R500" s="51"/>
      <c r="S500" s="51">
        <v>15</v>
      </c>
      <c r="T500" s="51">
        <v>15</v>
      </c>
      <c r="U500" s="51">
        <v>9</v>
      </c>
      <c r="V500" s="51">
        <v>5</v>
      </c>
      <c r="W500" s="51"/>
      <c r="X500" s="51"/>
      <c r="Y500" s="51">
        <v>8</v>
      </c>
      <c r="Z500" s="51"/>
      <c r="AA500" s="51">
        <v>13</v>
      </c>
      <c r="AB500" s="51"/>
      <c r="AC500" s="51"/>
      <c r="AD500" s="51"/>
      <c r="AE500" s="51">
        <v>25</v>
      </c>
      <c r="AF500" s="51"/>
      <c r="AG500" s="51">
        <v>10</v>
      </c>
      <c r="AH500" s="69"/>
      <c r="AI500" s="69"/>
      <c r="AJ500" s="75"/>
      <c r="AK500" s="81"/>
    </row>
    <row r="501" spans="2:37" x14ac:dyDescent="0.45">
      <c r="B501" s="50" t="s">
        <v>212</v>
      </c>
      <c r="C501" s="50" t="s">
        <v>228</v>
      </c>
      <c r="D501" s="71"/>
      <c r="E501" s="74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51"/>
      <c r="AC501" s="51">
        <v>18</v>
      </c>
      <c r="AD501" s="51"/>
      <c r="AE501" s="51"/>
      <c r="AF501" s="51"/>
      <c r="AG501" s="51"/>
      <c r="AH501" s="69"/>
      <c r="AI501" s="69"/>
      <c r="AJ501" s="75"/>
      <c r="AK501" s="81"/>
    </row>
    <row r="502" spans="2:37" x14ac:dyDescent="0.45">
      <c r="B502" s="50" t="s">
        <v>289</v>
      </c>
      <c r="C502" s="50" t="s">
        <v>228</v>
      </c>
      <c r="D502" s="71"/>
      <c r="E502" s="74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51"/>
      <c r="AC502" s="51">
        <v>20</v>
      </c>
      <c r="AD502" s="51"/>
      <c r="AE502" s="51"/>
      <c r="AF502" s="51"/>
      <c r="AG502" s="51"/>
      <c r="AH502" s="69"/>
      <c r="AI502" s="69"/>
      <c r="AJ502" s="75"/>
      <c r="AK502" s="81"/>
    </row>
    <row r="503" spans="2:37" x14ac:dyDescent="0.45">
      <c r="B503" s="50" t="s">
        <v>213</v>
      </c>
      <c r="C503" s="50" t="s">
        <v>32</v>
      </c>
      <c r="D503" s="71"/>
      <c r="E503" s="74"/>
      <c r="F503" s="51"/>
      <c r="G503" s="51"/>
      <c r="H503" s="51"/>
      <c r="I503" s="51">
        <v>2</v>
      </c>
      <c r="J503" s="51"/>
      <c r="K503" s="51"/>
      <c r="L503" s="51"/>
      <c r="M503" s="51"/>
      <c r="N503" s="51">
        <v>12</v>
      </c>
      <c r="O503" s="51"/>
      <c r="P503" s="51">
        <v>18</v>
      </c>
      <c r="Q503" s="51"/>
      <c r="R503" s="51"/>
      <c r="S503" s="51">
        <v>37</v>
      </c>
      <c r="T503" s="51">
        <v>6</v>
      </c>
      <c r="U503" s="51"/>
      <c r="V503" s="51"/>
      <c r="W503" s="51"/>
      <c r="X503" s="51"/>
      <c r="Y503" s="51">
        <v>12</v>
      </c>
      <c r="Z503" s="51"/>
      <c r="AA503" s="51">
        <v>12</v>
      </c>
      <c r="AB503" s="51"/>
      <c r="AC503" s="51"/>
      <c r="AD503" s="51"/>
      <c r="AE503" s="51">
        <v>12</v>
      </c>
      <c r="AF503" s="51"/>
      <c r="AG503" s="51">
        <v>12</v>
      </c>
      <c r="AH503" s="69"/>
      <c r="AI503" s="69"/>
      <c r="AJ503" s="75"/>
      <c r="AK503" s="81"/>
    </row>
    <row r="504" spans="2:37" x14ac:dyDescent="0.45">
      <c r="B504" s="50" t="s">
        <v>213</v>
      </c>
      <c r="C504" s="50" t="s">
        <v>228</v>
      </c>
      <c r="D504" s="71"/>
      <c r="E504" s="74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51"/>
      <c r="AC504" s="51">
        <v>18</v>
      </c>
      <c r="AD504" s="51"/>
      <c r="AE504" s="51"/>
      <c r="AF504" s="51"/>
      <c r="AG504" s="51"/>
      <c r="AH504" s="69"/>
      <c r="AI504" s="69"/>
      <c r="AJ504" s="75"/>
      <c r="AK504" s="81"/>
    </row>
    <row r="505" spans="2:37" x14ac:dyDescent="0.45">
      <c r="B505" s="50" t="s">
        <v>214</v>
      </c>
      <c r="C505" s="50" t="s">
        <v>32</v>
      </c>
      <c r="D505" s="71"/>
      <c r="E505" s="74"/>
      <c r="F505" s="51"/>
      <c r="G505" s="51"/>
      <c r="H505" s="51"/>
      <c r="I505" s="51"/>
      <c r="J505" s="51"/>
      <c r="K505" s="51">
        <v>5</v>
      </c>
      <c r="L505" s="51">
        <v>6</v>
      </c>
      <c r="M505" s="51"/>
      <c r="N505" s="51">
        <v>6</v>
      </c>
      <c r="O505" s="51"/>
      <c r="P505" s="51">
        <v>27</v>
      </c>
      <c r="Q505" s="51"/>
      <c r="R505" s="51"/>
      <c r="S505" s="51">
        <v>19</v>
      </c>
      <c r="T505" s="51"/>
      <c r="U505" s="51"/>
      <c r="V505" s="51"/>
      <c r="W505" s="51"/>
      <c r="X505" s="51"/>
      <c r="Y505" s="51">
        <v>12</v>
      </c>
      <c r="Z505" s="51"/>
      <c r="AA505" s="51">
        <v>9</v>
      </c>
      <c r="AB505" s="51"/>
      <c r="AC505" s="51"/>
      <c r="AD505" s="51"/>
      <c r="AE505" s="51">
        <v>17</v>
      </c>
      <c r="AF505" s="51"/>
      <c r="AG505" s="51">
        <v>17</v>
      </c>
      <c r="AH505" s="69"/>
      <c r="AI505" s="69"/>
      <c r="AJ505" s="75"/>
      <c r="AK505" s="81"/>
    </row>
    <row r="506" spans="2:37" x14ac:dyDescent="0.45">
      <c r="B506" s="50" t="s">
        <v>214</v>
      </c>
      <c r="C506" s="50" t="s">
        <v>228</v>
      </c>
      <c r="D506" s="71"/>
      <c r="E506" s="74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51"/>
      <c r="AC506" s="51">
        <v>27</v>
      </c>
      <c r="AD506" s="51"/>
      <c r="AE506" s="51"/>
      <c r="AF506" s="51"/>
      <c r="AG506" s="51"/>
      <c r="AH506" s="69"/>
      <c r="AI506" s="69"/>
      <c r="AJ506" s="75"/>
      <c r="AK506" s="81"/>
    </row>
    <row r="507" spans="2:37" x14ac:dyDescent="0.45">
      <c r="B507" s="50" t="s">
        <v>215</v>
      </c>
      <c r="C507" s="50" t="s">
        <v>32</v>
      </c>
      <c r="D507" s="71"/>
      <c r="E507" s="74"/>
      <c r="F507" s="51"/>
      <c r="G507" s="51"/>
      <c r="H507" s="51"/>
      <c r="I507" s="51">
        <v>29</v>
      </c>
      <c r="J507" s="51"/>
      <c r="K507" s="51"/>
      <c r="L507" s="51"/>
      <c r="M507" s="51"/>
      <c r="N507" s="51">
        <v>7</v>
      </c>
      <c r="O507" s="51"/>
      <c r="P507" s="51">
        <v>18</v>
      </c>
      <c r="Q507" s="51"/>
      <c r="R507" s="51"/>
      <c r="S507" s="51">
        <v>29</v>
      </c>
      <c r="T507" s="51">
        <v>13</v>
      </c>
      <c r="U507" s="51"/>
      <c r="V507" s="51"/>
      <c r="W507" s="51"/>
      <c r="X507" s="51"/>
      <c r="Y507" s="51">
        <v>18</v>
      </c>
      <c r="Z507" s="51"/>
      <c r="AA507" s="51">
        <v>7</v>
      </c>
      <c r="AB507" s="51"/>
      <c r="AC507" s="51"/>
      <c r="AD507" s="51"/>
      <c r="AE507" s="51">
        <v>17</v>
      </c>
      <c r="AF507" s="51"/>
      <c r="AG507" s="51">
        <v>11</v>
      </c>
      <c r="AH507" s="69"/>
      <c r="AI507" s="69"/>
      <c r="AJ507" s="75"/>
      <c r="AK507" s="81"/>
    </row>
    <row r="508" spans="2:37" x14ac:dyDescent="0.45">
      <c r="B508" s="50" t="s">
        <v>215</v>
      </c>
      <c r="C508" s="50" t="s">
        <v>228</v>
      </c>
      <c r="D508" s="71"/>
      <c r="E508" s="74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51"/>
      <c r="AC508" s="51">
        <v>5</v>
      </c>
      <c r="AD508" s="51"/>
      <c r="AE508" s="51"/>
      <c r="AF508" s="51"/>
      <c r="AG508" s="51"/>
      <c r="AH508" s="69"/>
      <c r="AI508" s="69"/>
      <c r="AJ508" s="75"/>
      <c r="AK508" s="81"/>
    </row>
    <row r="509" spans="2:37" x14ac:dyDescent="0.45">
      <c r="B509" s="50" t="s">
        <v>216</v>
      </c>
      <c r="C509" s="50" t="s">
        <v>32</v>
      </c>
      <c r="D509" s="71"/>
      <c r="E509" s="74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>
        <v>15</v>
      </c>
      <c r="T509" s="51">
        <v>17</v>
      </c>
      <c r="U509" s="51">
        <v>6</v>
      </c>
      <c r="V509" s="51"/>
      <c r="W509" s="51"/>
      <c r="X509" s="51"/>
      <c r="Y509" s="51">
        <v>17</v>
      </c>
      <c r="Z509" s="51"/>
      <c r="AA509" s="51">
        <v>8</v>
      </c>
      <c r="AB509" s="51">
        <v>7</v>
      </c>
      <c r="AC509" s="51"/>
      <c r="AD509" s="51"/>
      <c r="AE509" s="51">
        <v>16</v>
      </c>
      <c r="AF509" s="51"/>
      <c r="AG509" s="51">
        <v>17</v>
      </c>
      <c r="AH509" s="69"/>
      <c r="AI509" s="69"/>
      <c r="AJ509" s="75"/>
      <c r="AK509" s="81"/>
    </row>
    <row r="510" spans="2:37" x14ac:dyDescent="0.45">
      <c r="B510" s="50" t="s">
        <v>217</v>
      </c>
      <c r="C510" s="50" t="s">
        <v>32</v>
      </c>
      <c r="D510" s="71"/>
      <c r="E510" s="74"/>
      <c r="F510" s="51"/>
      <c r="G510" s="51"/>
      <c r="H510" s="51"/>
      <c r="I510" s="51">
        <v>5</v>
      </c>
      <c r="J510" s="51"/>
      <c r="K510" s="51"/>
      <c r="L510" s="51"/>
      <c r="M510" s="51"/>
      <c r="N510" s="51">
        <v>2</v>
      </c>
      <c r="O510" s="51"/>
      <c r="P510" s="51"/>
      <c r="Q510" s="51"/>
      <c r="R510" s="51"/>
      <c r="S510" s="51"/>
      <c r="T510" s="51">
        <v>9</v>
      </c>
      <c r="U510" s="51"/>
      <c r="V510" s="51"/>
      <c r="W510" s="51"/>
      <c r="X510" s="51"/>
      <c r="Y510" s="51">
        <v>10</v>
      </c>
      <c r="Z510" s="51"/>
      <c r="AA510" s="51"/>
      <c r="AB510" s="51"/>
      <c r="AC510" s="51"/>
      <c r="AD510" s="51"/>
      <c r="AE510" s="51">
        <v>8</v>
      </c>
      <c r="AF510" s="51"/>
      <c r="AG510" s="51">
        <v>6</v>
      </c>
      <c r="AH510" s="69"/>
      <c r="AI510" s="69"/>
      <c r="AJ510" s="75"/>
      <c r="AK510" s="81"/>
    </row>
    <row r="511" spans="2:37" x14ac:dyDescent="0.45">
      <c r="B511" s="50" t="s">
        <v>217</v>
      </c>
      <c r="C511" s="50" t="s">
        <v>228</v>
      </c>
      <c r="D511" s="71"/>
      <c r="E511" s="74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51"/>
      <c r="AC511" s="51">
        <v>17</v>
      </c>
      <c r="AD511" s="51"/>
      <c r="AE511" s="51"/>
      <c r="AF511" s="51"/>
      <c r="AG511" s="51"/>
      <c r="AH511" s="69"/>
      <c r="AI511" s="69"/>
      <c r="AJ511" s="75"/>
      <c r="AK511" s="81"/>
    </row>
    <row r="512" spans="2:37" x14ac:dyDescent="0.45">
      <c r="B512" s="50" t="s">
        <v>218</v>
      </c>
      <c r="C512" s="50" t="s">
        <v>32</v>
      </c>
      <c r="D512" s="71"/>
      <c r="E512" s="74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>
        <v>14</v>
      </c>
      <c r="Z512" s="51"/>
      <c r="AA512" s="51">
        <v>17</v>
      </c>
      <c r="AB512" s="51">
        <v>11</v>
      </c>
      <c r="AC512" s="51"/>
      <c r="AD512" s="51"/>
      <c r="AE512" s="51">
        <v>16</v>
      </c>
      <c r="AF512" s="51"/>
      <c r="AG512" s="51">
        <v>17</v>
      </c>
      <c r="AH512" s="69"/>
      <c r="AI512" s="69"/>
      <c r="AJ512" s="75"/>
      <c r="AK512" s="81"/>
    </row>
    <row r="513" spans="2:37" x14ac:dyDescent="0.45">
      <c r="B513" s="50" t="s">
        <v>218</v>
      </c>
      <c r="C513" s="50" t="s">
        <v>228</v>
      </c>
      <c r="D513" s="71"/>
      <c r="E513" s="74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>
        <v>10</v>
      </c>
      <c r="AD513" s="51"/>
      <c r="AE513" s="51"/>
      <c r="AF513" s="51"/>
      <c r="AG513" s="51"/>
      <c r="AH513" s="69"/>
      <c r="AI513" s="69"/>
      <c r="AJ513" s="75"/>
      <c r="AK513" s="81"/>
    </row>
    <row r="514" spans="2:37" x14ac:dyDescent="0.45">
      <c r="B514" s="50" t="s">
        <v>581</v>
      </c>
      <c r="C514" s="50" t="s">
        <v>32</v>
      </c>
      <c r="D514" s="71"/>
      <c r="E514" s="74"/>
      <c r="F514" s="51"/>
      <c r="G514" s="51"/>
      <c r="H514" s="51"/>
      <c r="I514" s="51"/>
      <c r="J514" s="51"/>
      <c r="K514" s="51"/>
      <c r="L514" s="51"/>
      <c r="M514" s="51"/>
      <c r="N514" s="51">
        <v>5</v>
      </c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51"/>
      <c r="AC514" s="51"/>
      <c r="AD514" s="51"/>
      <c r="AE514" s="51"/>
      <c r="AF514" s="51"/>
      <c r="AG514" s="51"/>
      <c r="AH514" s="69"/>
      <c r="AI514" s="69"/>
      <c r="AJ514" s="75"/>
      <c r="AK514" s="81"/>
    </row>
    <row r="515" spans="2:37" x14ac:dyDescent="0.45">
      <c r="B515" s="50" t="s">
        <v>151</v>
      </c>
      <c r="C515" s="50" t="s">
        <v>32</v>
      </c>
      <c r="D515" s="71"/>
      <c r="E515" s="74"/>
      <c r="F515" s="51"/>
      <c r="G515" s="51"/>
      <c r="H515" s="51"/>
      <c r="I515" s="51"/>
      <c r="J515" s="51">
        <v>2</v>
      </c>
      <c r="K515" s="51"/>
      <c r="L515" s="51"/>
      <c r="M515" s="51"/>
      <c r="N515" s="51">
        <v>10</v>
      </c>
      <c r="O515" s="51"/>
      <c r="P515" s="51"/>
      <c r="Q515" s="51"/>
      <c r="R515" s="51">
        <v>23</v>
      </c>
      <c r="S515" s="51"/>
      <c r="T515" s="51"/>
      <c r="U515" s="51"/>
      <c r="V515" s="51">
        <v>15</v>
      </c>
      <c r="W515" s="51"/>
      <c r="X515" s="51"/>
      <c r="Y515" s="51"/>
      <c r="Z515" s="51">
        <v>1</v>
      </c>
      <c r="AA515" s="51"/>
      <c r="AB515" s="51"/>
      <c r="AC515" s="51"/>
      <c r="AD515" s="51"/>
      <c r="AE515" s="51"/>
      <c r="AF515" s="51"/>
      <c r="AG515" s="51"/>
      <c r="AH515" s="69"/>
      <c r="AI515" s="69"/>
      <c r="AJ515" s="75"/>
      <c r="AK515" s="81"/>
    </row>
    <row r="516" spans="2:37" x14ac:dyDescent="0.45">
      <c r="B516" s="50" t="s">
        <v>135</v>
      </c>
      <c r="C516" s="50" t="s">
        <v>32</v>
      </c>
      <c r="D516" s="71"/>
      <c r="E516" s="74"/>
      <c r="F516" s="51">
        <v>19</v>
      </c>
      <c r="G516" s="51"/>
      <c r="H516" s="51"/>
      <c r="I516" s="51"/>
      <c r="J516" s="51">
        <v>1</v>
      </c>
      <c r="K516" s="51"/>
      <c r="L516" s="51"/>
      <c r="M516" s="51"/>
      <c r="N516" s="51"/>
      <c r="O516" s="51"/>
      <c r="P516" s="51"/>
      <c r="Q516" s="51"/>
      <c r="R516" s="51">
        <v>2</v>
      </c>
      <c r="S516" s="51"/>
      <c r="T516" s="51"/>
      <c r="U516" s="51"/>
      <c r="V516" s="51">
        <v>11</v>
      </c>
      <c r="W516" s="51"/>
      <c r="X516" s="51"/>
      <c r="Y516" s="51"/>
      <c r="Z516" s="51"/>
      <c r="AA516" s="51"/>
      <c r="AB516" s="51"/>
      <c r="AC516" s="51"/>
      <c r="AD516" s="51"/>
      <c r="AE516" s="51"/>
      <c r="AF516" s="51"/>
      <c r="AG516" s="51"/>
      <c r="AH516" s="69"/>
      <c r="AI516" s="69"/>
      <c r="AJ516" s="75"/>
      <c r="AK516" s="81"/>
    </row>
    <row r="517" spans="2:37" x14ac:dyDescent="0.45">
      <c r="B517" s="50" t="s">
        <v>117</v>
      </c>
      <c r="C517" s="50" t="s">
        <v>32</v>
      </c>
      <c r="D517" s="71"/>
      <c r="E517" s="74"/>
      <c r="F517" s="51">
        <v>7</v>
      </c>
      <c r="G517" s="51"/>
      <c r="H517" s="51"/>
      <c r="I517" s="51"/>
      <c r="J517" s="51">
        <v>12</v>
      </c>
      <c r="K517" s="51"/>
      <c r="L517" s="51"/>
      <c r="M517" s="51"/>
      <c r="N517" s="51"/>
      <c r="O517" s="51"/>
      <c r="P517" s="51"/>
      <c r="Q517" s="51"/>
      <c r="R517" s="51">
        <v>2</v>
      </c>
      <c r="S517" s="51"/>
      <c r="T517" s="51"/>
      <c r="U517" s="51"/>
      <c r="V517" s="51"/>
      <c r="W517" s="51"/>
      <c r="X517" s="51"/>
      <c r="Y517" s="51"/>
      <c r="Z517" s="51">
        <v>2</v>
      </c>
      <c r="AA517" s="51"/>
      <c r="AB517" s="51"/>
      <c r="AC517" s="51"/>
      <c r="AD517" s="51"/>
      <c r="AE517" s="51"/>
      <c r="AF517" s="51"/>
      <c r="AG517" s="51"/>
      <c r="AH517" s="69"/>
      <c r="AI517" s="69"/>
      <c r="AJ517" s="75"/>
      <c r="AK517" s="81"/>
    </row>
    <row r="518" spans="2:37" x14ac:dyDescent="0.45">
      <c r="B518" s="50" t="s">
        <v>96</v>
      </c>
      <c r="C518" s="50" t="s">
        <v>32</v>
      </c>
      <c r="D518" s="71"/>
      <c r="E518" s="74"/>
      <c r="F518" s="51">
        <v>13</v>
      </c>
      <c r="G518" s="51"/>
      <c r="H518" s="51"/>
      <c r="I518" s="51"/>
      <c r="J518" s="51">
        <v>5</v>
      </c>
      <c r="K518" s="51"/>
      <c r="L518" s="51"/>
      <c r="M518" s="51"/>
      <c r="N518" s="51"/>
      <c r="O518" s="51"/>
      <c r="P518" s="51"/>
      <c r="Q518" s="51"/>
      <c r="R518" s="51">
        <v>13</v>
      </c>
      <c r="S518" s="51"/>
      <c r="T518" s="51"/>
      <c r="U518" s="51"/>
      <c r="V518" s="51"/>
      <c r="W518" s="51"/>
      <c r="X518" s="51"/>
      <c r="Y518" s="51"/>
      <c r="Z518" s="51">
        <v>5</v>
      </c>
      <c r="AA518" s="51"/>
      <c r="AB518" s="51"/>
      <c r="AC518" s="51"/>
      <c r="AD518" s="51"/>
      <c r="AE518" s="51"/>
      <c r="AF518" s="51"/>
      <c r="AG518" s="51"/>
      <c r="AH518" s="69"/>
      <c r="AI518" s="69"/>
      <c r="AJ518" s="75"/>
      <c r="AK518" s="81"/>
    </row>
    <row r="519" spans="2:37" x14ac:dyDescent="0.45">
      <c r="B519" s="50" t="s">
        <v>255</v>
      </c>
      <c r="C519" s="50" t="s">
        <v>32</v>
      </c>
      <c r="D519" s="71"/>
      <c r="E519" s="74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>
        <v>6</v>
      </c>
      <c r="AA519" s="51"/>
      <c r="AB519" s="51"/>
      <c r="AC519" s="51"/>
      <c r="AD519" s="51"/>
      <c r="AE519" s="51"/>
      <c r="AF519" s="51"/>
      <c r="AG519" s="51"/>
      <c r="AH519" s="69"/>
      <c r="AI519" s="69"/>
      <c r="AJ519" s="75"/>
      <c r="AK519" s="81"/>
    </row>
    <row r="520" spans="2:37" x14ac:dyDescent="0.45">
      <c r="B520" s="50" t="s">
        <v>239</v>
      </c>
      <c r="C520" s="50" t="s">
        <v>32</v>
      </c>
      <c r="D520" s="71"/>
      <c r="E520" s="74"/>
      <c r="F520" s="51"/>
      <c r="G520" s="51"/>
      <c r="H520" s="51"/>
      <c r="I520" s="51"/>
      <c r="J520" s="51">
        <v>16</v>
      </c>
      <c r="K520" s="51">
        <v>49</v>
      </c>
      <c r="L520" s="51"/>
      <c r="M520" s="51"/>
      <c r="N520" s="51">
        <v>3</v>
      </c>
      <c r="O520" s="51"/>
      <c r="P520" s="51"/>
      <c r="Q520" s="51"/>
      <c r="R520" s="51"/>
      <c r="S520" s="51"/>
      <c r="T520" s="51"/>
      <c r="U520" s="51"/>
      <c r="V520" s="51">
        <v>1</v>
      </c>
      <c r="W520" s="51"/>
      <c r="X520" s="51"/>
      <c r="Y520" s="51"/>
      <c r="Z520" s="51"/>
      <c r="AA520" s="51"/>
      <c r="AB520" s="51"/>
      <c r="AC520" s="51"/>
      <c r="AD520" s="51"/>
      <c r="AE520" s="51"/>
      <c r="AF520" s="51"/>
      <c r="AG520" s="51"/>
      <c r="AH520" s="69"/>
      <c r="AI520" s="69"/>
      <c r="AJ520" s="75"/>
      <c r="AK520" s="81"/>
    </row>
    <row r="521" spans="2:37" x14ac:dyDescent="0.45">
      <c r="B521" s="50" t="s">
        <v>62</v>
      </c>
      <c r="C521" s="50" t="s">
        <v>32</v>
      </c>
      <c r="D521" s="71"/>
      <c r="E521" s="74"/>
      <c r="F521" s="51"/>
      <c r="G521" s="51"/>
      <c r="H521" s="51"/>
      <c r="I521" s="51"/>
      <c r="J521" s="51">
        <v>2</v>
      </c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>
        <v>6</v>
      </c>
      <c r="AA521" s="51"/>
      <c r="AB521" s="51"/>
      <c r="AC521" s="51"/>
      <c r="AD521" s="51"/>
      <c r="AE521" s="51"/>
      <c r="AF521" s="51"/>
      <c r="AG521" s="51"/>
      <c r="AH521" s="69"/>
      <c r="AI521" s="69"/>
      <c r="AJ521" s="75"/>
      <c r="AK521" s="81"/>
    </row>
    <row r="522" spans="2:37" x14ac:dyDescent="0.45">
      <c r="B522" s="50" t="s">
        <v>61</v>
      </c>
      <c r="C522" s="50" t="s">
        <v>32</v>
      </c>
      <c r="D522" s="71"/>
      <c r="E522" s="74"/>
      <c r="F522" s="51"/>
      <c r="G522" s="51"/>
      <c r="H522" s="51"/>
      <c r="I522" s="51"/>
      <c r="J522" s="51"/>
      <c r="K522" s="51"/>
      <c r="L522" s="51"/>
      <c r="M522" s="51"/>
      <c r="N522" s="51">
        <v>7</v>
      </c>
      <c r="O522" s="51"/>
      <c r="P522" s="51"/>
      <c r="Q522" s="51"/>
      <c r="R522" s="51"/>
      <c r="S522" s="51"/>
      <c r="T522" s="51"/>
      <c r="U522" s="51"/>
      <c r="V522" s="51">
        <v>6</v>
      </c>
      <c r="W522" s="51"/>
      <c r="X522" s="51"/>
      <c r="Y522" s="51"/>
      <c r="Z522" s="51">
        <v>9</v>
      </c>
      <c r="AA522" s="51"/>
      <c r="AB522" s="51"/>
      <c r="AC522" s="51"/>
      <c r="AD522" s="51"/>
      <c r="AE522" s="51"/>
      <c r="AF522" s="51"/>
      <c r="AG522" s="51"/>
      <c r="AH522" s="69"/>
      <c r="AI522" s="69"/>
      <c r="AJ522" s="75"/>
      <c r="AK522" s="81"/>
    </row>
    <row r="523" spans="2:37" x14ac:dyDescent="0.45">
      <c r="B523" s="50" t="s">
        <v>113</v>
      </c>
      <c r="C523" s="50" t="s">
        <v>32</v>
      </c>
      <c r="D523" s="71"/>
      <c r="E523" s="74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>
        <v>5</v>
      </c>
      <c r="AA523" s="51"/>
      <c r="AB523" s="51"/>
      <c r="AC523" s="51"/>
      <c r="AD523" s="51"/>
      <c r="AE523" s="51"/>
      <c r="AF523" s="51"/>
      <c r="AG523" s="51"/>
      <c r="AH523" s="69"/>
      <c r="AI523" s="69"/>
      <c r="AJ523" s="75"/>
      <c r="AK523" s="81"/>
    </row>
    <row r="524" spans="2:37" x14ac:dyDescent="0.45">
      <c r="B524" s="50" t="s">
        <v>155</v>
      </c>
      <c r="C524" s="50" t="s">
        <v>32</v>
      </c>
      <c r="D524" s="71"/>
      <c r="E524" s="74"/>
      <c r="F524" s="51"/>
      <c r="G524" s="51"/>
      <c r="H524" s="51"/>
      <c r="I524" s="51"/>
      <c r="J524" s="51">
        <v>6</v>
      </c>
      <c r="K524" s="51"/>
      <c r="L524" s="51"/>
      <c r="M524" s="51"/>
      <c r="N524" s="51">
        <v>6</v>
      </c>
      <c r="O524" s="51"/>
      <c r="P524" s="51"/>
      <c r="Q524" s="51"/>
      <c r="R524" s="51">
        <v>26</v>
      </c>
      <c r="S524" s="51"/>
      <c r="T524" s="51"/>
      <c r="U524" s="51"/>
      <c r="V524" s="51"/>
      <c r="W524" s="51"/>
      <c r="X524" s="51"/>
      <c r="Y524" s="51"/>
      <c r="Z524" s="51">
        <v>7</v>
      </c>
      <c r="AA524" s="51"/>
      <c r="AB524" s="51"/>
      <c r="AC524" s="51"/>
      <c r="AD524" s="51"/>
      <c r="AE524" s="51"/>
      <c r="AF524" s="51"/>
      <c r="AG524" s="51"/>
      <c r="AH524" s="69"/>
      <c r="AI524" s="69"/>
      <c r="AJ524" s="75"/>
      <c r="AK524" s="81"/>
    </row>
    <row r="525" spans="2:37" x14ac:dyDescent="0.45">
      <c r="B525" s="50" t="s">
        <v>240</v>
      </c>
      <c r="C525" s="50" t="s">
        <v>32</v>
      </c>
      <c r="D525" s="71"/>
      <c r="E525" s="74"/>
      <c r="F525" s="51"/>
      <c r="G525" s="51"/>
      <c r="H525" s="51"/>
      <c r="I525" s="51"/>
      <c r="J525" s="51">
        <v>1</v>
      </c>
      <c r="K525" s="51"/>
      <c r="L525" s="51"/>
      <c r="M525" s="51"/>
      <c r="N525" s="51"/>
      <c r="O525" s="51"/>
      <c r="P525" s="51"/>
      <c r="Q525" s="51"/>
      <c r="R525" s="51">
        <v>5</v>
      </c>
      <c r="S525" s="51"/>
      <c r="T525" s="51"/>
      <c r="U525" s="51"/>
      <c r="V525" s="51"/>
      <c r="W525" s="51"/>
      <c r="X525" s="51"/>
      <c r="Y525" s="51"/>
      <c r="Z525" s="51">
        <v>3</v>
      </c>
      <c r="AA525" s="51"/>
      <c r="AB525" s="51"/>
      <c r="AC525" s="51"/>
      <c r="AD525" s="51"/>
      <c r="AE525" s="51"/>
      <c r="AF525" s="51"/>
      <c r="AG525" s="51"/>
      <c r="AH525" s="69"/>
      <c r="AI525" s="69"/>
      <c r="AJ525" s="75"/>
      <c r="AK525" s="81"/>
    </row>
    <row r="526" spans="2:37" x14ac:dyDescent="0.45">
      <c r="B526" s="50" t="s">
        <v>133</v>
      </c>
      <c r="C526" s="50" t="s">
        <v>32</v>
      </c>
      <c r="D526" s="71"/>
      <c r="E526" s="74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>
        <v>2</v>
      </c>
      <c r="S526" s="51"/>
      <c r="T526" s="51"/>
      <c r="U526" s="51"/>
      <c r="V526" s="51">
        <v>1</v>
      </c>
      <c r="W526" s="51"/>
      <c r="X526" s="51"/>
      <c r="Y526" s="51"/>
      <c r="Z526" s="51">
        <v>6</v>
      </c>
      <c r="AA526" s="51"/>
      <c r="AB526" s="51"/>
      <c r="AC526" s="51"/>
      <c r="AD526" s="51"/>
      <c r="AE526" s="51"/>
      <c r="AF526" s="51"/>
      <c r="AG526" s="51"/>
      <c r="AH526" s="69"/>
      <c r="AI526" s="69"/>
      <c r="AJ526" s="75"/>
      <c r="AK526" s="81"/>
    </row>
    <row r="527" spans="2:37" x14ac:dyDescent="0.45">
      <c r="B527" s="50" t="s">
        <v>152</v>
      </c>
      <c r="C527" s="50" t="s">
        <v>32</v>
      </c>
      <c r="D527" s="71"/>
      <c r="E527" s="74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>
        <v>6</v>
      </c>
      <c r="W527" s="51"/>
      <c r="X527" s="51"/>
      <c r="Y527" s="51"/>
      <c r="Z527" s="51">
        <v>3</v>
      </c>
      <c r="AA527" s="51"/>
      <c r="AB527" s="51"/>
      <c r="AC527" s="51"/>
      <c r="AD527" s="51"/>
      <c r="AE527" s="51"/>
      <c r="AF527" s="51"/>
      <c r="AG527" s="51"/>
      <c r="AH527" s="69"/>
      <c r="AI527" s="69"/>
      <c r="AJ527" s="75"/>
      <c r="AK527" s="81"/>
    </row>
    <row r="528" spans="2:37" x14ac:dyDescent="0.45">
      <c r="B528" s="50" t="s">
        <v>290</v>
      </c>
      <c r="C528" s="50" t="s">
        <v>228</v>
      </c>
      <c r="D528" s="71"/>
      <c r="E528" s="74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51">
        <v>1</v>
      </c>
      <c r="AD528" s="51"/>
      <c r="AE528" s="51"/>
      <c r="AF528" s="51"/>
      <c r="AG528" s="51"/>
      <c r="AH528" s="69"/>
      <c r="AI528" s="69"/>
      <c r="AJ528" s="75"/>
      <c r="AK528" s="81"/>
    </row>
    <row r="529" spans="2:37" x14ac:dyDescent="0.45">
      <c r="B529" s="50" t="s">
        <v>291</v>
      </c>
      <c r="C529" s="50" t="s">
        <v>228</v>
      </c>
      <c r="D529" s="71"/>
      <c r="E529" s="74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>
        <v>15</v>
      </c>
      <c r="AD529" s="51"/>
      <c r="AE529" s="51"/>
      <c r="AF529" s="51"/>
      <c r="AG529" s="51"/>
      <c r="AH529" s="69"/>
      <c r="AI529" s="69"/>
      <c r="AJ529" s="75"/>
      <c r="AK529" s="81"/>
    </row>
    <row r="530" spans="2:37" x14ac:dyDescent="0.45">
      <c r="B530" s="50" t="s">
        <v>292</v>
      </c>
      <c r="C530" s="50" t="s">
        <v>228</v>
      </c>
      <c r="D530" s="71"/>
      <c r="E530" s="74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>
        <v>31</v>
      </c>
      <c r="AD530" s="51"/>
      <c r="AE530" s="51"/>
      <c r="AF530" s="51"/>
      <c r="AG530" s="51"/>
      <c r="AH530" s="69"/>
      <c r="AI530" s="69"/>
      <c r="AJ530" s="75"/>
      <c r="AK530" s="81"/>
    </row>
    <row r="531" spans="2:37" x14ac:dyDescent="0.45">
      <c r="B531" s="50" t="s">
        <v>293</v>
      </c>
      <c r="C531" s="50" t="s">
        <v>228</v>
      </c>
      <c r="D531" s="71"/>
      <c r="E531" s="74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>
        <v>45</v>
      </c>
      <c r="AD531" s="51"/>
      <c r="AE531" s="51"/>
      <c r="AF531" s="51"/>
      <c r="AG531" s="51"/>
      <c r="AH531" s="69"/>
      <c r="AI531" s="69"/>
      <c r="AJ531" s="75"/>
      <c r="AK531" s="81"/>
    </row>
    <row r="532" spans="2:37" x14ac:dyDescent="0.45">
      <c r="B532" s="50" t="s">
        <v>294</v>
      </c>
      <c r="C532" s="50" t="s">
        <v>228</v>
      </c>
      <c r="D532" s="71"/>
      <c r="E532" s="74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>
        <v>14</v>
      </c>
      <c r="AD532" s="51"/>
      <c r="AE532" s="51"/>
      <c r="AF532" s="51"/>
      <c r="AG532" s="51"/>
      <c r="AH532" s="69"/>
      <c r="AI532" s="69"/>
      <c r="AJ532" s="75"/>
      <c r="AK532" s="81"/>
    </row>
    <row r="533" spans="2:37" x14ac:dyDescent="0.45">
      <c r="B533" s="50" t="s">
        <v>295</v>
      </c>
      <c r="C533" s="50" t="s">
        <v>228</v>
      </c>
      <c r="D533" s="71"/>
      <c r="E533" s="74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51">
        <v>46</v>
      </c>
      <c r="AD533" s="51"/>
      <c r="AE533" s="51"/>
      <c r="AF533" s="51"/>
      <c r="AG533" s="51"/>
      <c r="AH533" s="69"/>
      <c r="AI533" s="69"/>
      <c r="AJ533" s="75"/>
      <c r="AK533" s="81"/>
    </row>
    <row r="534" spans="2:37" x14ac:dyDescent="0.45">
      <c r="B534" s="50" t="s">
        <v>296</v>
      </c>
      <c r="C534" s="50" t="s">
        <v>228</v>
      </c>
      <c r="D534" s="71"/>
      <c r="E534" s="74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51">
        <v>39</v>
      </c>
      <c r="AD534" s="51"/>
      <c r="AE534" s="51"/>
      <c r="AF534" s="51"/>
      <c r="AG534" s="51"/>
      <c r="AH534" s="69"/>
      <c r="AI534" s="69"/>
      <c r="AJ534" s="75"/>
      <c r="AK534" s="81"/>
    </row>
    <row r="535" spans="2:37" x14ac:dyDescent="0.45">
      <c r="B535" s="50" t="s">
        <v>297</v>
      </c>
      <c r="C535" s="50" t="s">
        <v>228</v>
      </c>
      <c r="D535" s="71"/>
      <c r="E535" s="74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>
        <v>35</v>
      </c>
      <c r="AD535" s="51"/>
      <c r="AE535" s="51"/>
      <c r="AF535" s="51"/>
      <c r="AG535" s="51"/>
      <c r="AH535" s="69"/>
      <c r="AI535" s="69"/>
      <c r="AJ535" s="75"/>
      <c r="AK535" s="81"/>
    </row>
    <row r="536" spans="2:37" x14ac:dyDescent="0.45">
      <c r="B536" s="50" t="s">
        <v>298</v>
      </c>
      <c r="C536" s="50" t="s">
        <v>228</v>
      </c>
      <c r="D536" s="71"/>
      <c r="E536" s="74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51">
        <v>27</v>
      </c>
      <c r="AD536" s="51"/>
      <c r="AE536" s="51"/>
      <c r="AF536" s="51"/>
      <c r="AG536" s="51"/>
      <c r="AH536" s="69"/>
      <c r="AI536" s="69"/>
      <c r="AJ536" s="75"/>
      <c r="AK536" s="81"/>
    </row>
    <row r="537" spans="2:37" x14ac:dyDescent="0.45">
      <c r="B537" s="50" t="s">
        <v>299</v>
      </c>
      <c r="C537" s="50" t="s">
        <v>228</v>
      </c>
      <c r="D537" s="71"/>
      <c r="E537" s="74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>
        <v>46</v>
      </c>
      <c r="AD537" s="51"/>
      <c r="AE537" s="51"/>
      <c r="AF537" s="51"/>
      <c r="AG537" s="51"/>
      <c r="AH537" s="69"/>
      <c r="AI537" s="69"/>
      <c r="AJ537" s="75"/>
      <c r="AK537" s="81"/>
    </row>
    <row r="538" spans="2:37" x14ac:dyDescent="0.45">
      <c r="B538" s="50" t="s">
        <v>300</v>
      </c>
      <c r="C538" s="50" t="s">
        <v>228</v>
      </c>
      <c r="D538" s="71"/>
      <c r="E538" s="74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>
        <v>53</v>
      </c>
      <c r="AD538" s="51"/>
      <c r="AE538" s="51"/>
      <c r="AF538" s="51"/>
      <c r="AG538" s="51"/>
      <c r="AH538" s="69"/>
      <c r="AI538" s="69"/>
      <c r="AJ538" s="75"/>
      <c r="AK538" s="81"/>
    </row>
    <row r="539" spans="2:37" x14ac:dyDescent="0.45">
      <c r="B539" s="50" t="s">
        <v>301</v>
      </c>
      <c r="C539" s="50" t="s">
        <v>228</v>
      </c>
      <c r="D539" s="71"/>
      <c r="E539" s="74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>
        <v>38</v>
      </c>
      <c r="AD539" s="51"/>
      <c r="AE539" s="51"/>
      <c r="AF539" s="51"/>
      <c r="AG539" s="51"/>
      <c r="AH539" s="69"/>
      <c r="AI539" s="69"/>
      <c r="AJ539" s="75"/>
      <c r="AK539" s="81"/>
    </row>
    <row r="540" spans="2:37" x14ac:dyDescent="0.45">
      <c r="B540" s="50" t="s">
        <v>302</v>
      </c>
      <c r="C540" s="50" t="s">
        <v>228</v>
      </c>
      <c r="D540" s="71"/>
      <c r="E540" s="74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>
        <v>35</v>
      </c>
      <c r="AD540" s="51"/>
      <c r="AE540" s="51"/>
      <c r="AF540" s="51"/>
      <c r="AG540" s="51"/>
      <c r="AH540" s="69"/>
      <c r="AI540" s="69"/>
      <c r="AJ540" s="75"/>
      <c r="AK540" s="81"/>
    </row>
    <row r="541" spans="2:37" x14ac:dyDescent="0.45">
      <c r="B541" s="50" t="s">
        <v>303</v>
      </c>
      <c r="C541" s="50" t="s">
        <v>228</v>
      </c>
      <c r="D541" s="71"/>
      <c r="E541" s="74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>
        <v>31</v>
      </c>
      <c r="AD541" s="51"/>
      <c r="AE541" s="51"/>
      <c r="AF541" s="51"/>
      <c r="AG541" s="51"/>
      <c r="AH541" s="69"/>
      <c r="AI541" s="69"/>
      <c r="AJ541" s="75"/>
      <c r="AK541" s="81"/>
    </row>
    <row r="542" spans="2:37" x14ac:dyDescent="0.45">
      <c r="B542" s="50" t="s">
        <v>304</v>
      </c>
      <c r="C542" s="50" t="s">
        <v>228</v>
      </c>
      <c r="D542" s="71"/>
      <c r="E542" s="74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>
        <v>14</v>
      </c>
      <c r="AD542" s="51"/>
      <c r="AE542" s="51"/>
      <c r="AF542" s="51"/>
      <c r="AG542" s="51"/>
      <c r="AH542" s="69"/>
      <c r="AI542" s="69"/>
      <c r="AJ542" s="75"/>
      <c r="AK542" s="81"/>
    </row>
    <row r="543" spans="2:37" x14ac:dyDescent="0.45">
      <c r="B543" s="50" t="s">
        <v>305</v>
      </c>
      <c r="C543" s="50" t="s">
        <v>228</v>
      </c>
      <c r="D543" s="71"/>
      <c r="E543" s="74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>
        <v>23</v>
      </c>
      <c r="AD543" s="51"/>
      <c r="AE543" s="51"/>
      <c r="AF543" s="51"/>
      <c r="AG543" s="51"/>
      <c r="AH543" s="69"/>
      <c r="AI543" s="69"/>
      <c r="AJ543" s="75"/>
      <c r="AK543" s="81"/>
    </row>
    <row r="544" spans="2:37" x14ac:dyDescent="0.45">
      <c r="B544" s="50" t="s">
        <v>168</v>
      </c>
      <c r="C544" s="50" t="s">
        <v>32</v>
      </c>
      <c r="D544" s="71"/>
      <c r="E544" s="74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>
        <v>12</v>
      </c>
      <c r="R544" s="51"/>
      <c r="S544" s="51"/>
      <c r="T544" s="51"/>
      <c r="U544" s="51">
        <v>1</v>
      </c>
      <c r="V544" s="51"/>
      <c r="W544" s="51"/>
      <c r="X544" s="51"/>
      <c r="Y544" s="51"/>
      <c r="Z544" s="51"/>
      <c r="AA544" s="51"/>
      <c r="AB544" s="51"/>
      <c r="AC544" s="51"/>
      <c r="AD544" s="51">
        <v>9</v>
      </c>
      <c r="AE544" s="51"/>
      <c r="AF544" s="51"/>
      <c r="AG544" s="51"/>
      <c r="AH544" s="69"/>
      <c r="AI544" s="69">
        <v>6</v>
      </c>
      <c r="AJ544" s="75"/>
      <c r="AK544" s="81"/>
    </row>
    <row r="545" spans="2:37" x14ac:dyDescent="0.45">
      <c r="B545" s="50" t="s">
        <v>168</v>
      </c>
      <c r="C545" s="50" t="s">
        <v>228</v>
      </c>
      <c r="D545" s="71"/>
      <c r="E545" s="74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>
        <v>18</v>
      </c>
      <c r="AD545" s="51"/>
      <c r="AE545" s="51"/>
      <c r="AF545" s="51"/>
      <c r="AG545" s="51"/>
      <c r="AH545" s="69"/>
      <c r="AI545" s="69"/>
      <c r="AJ545" s="75"/>
      <c r="AK545" s="81"/>
    </row>
    <row r="546" spans="2:37" x14ac:dyDescent="0.45">
      <c r="B546" s="50" t="s">
        <v>306</v>
      </c>
      <c r="C546" s="50" t="s">
        <v>228</v>
      </c>
      <c r="D546" s="71"/>
      <c r="E546" s="74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>
        <v>26</v>
      </c>
      <c r="AD546" s="51"/>
      <c r="AE546" s="51"/>
      <c r="AF546" s="51"/>
      <c r="AG546" s="51"/>
      <c r="AH546" s="69"/>
      <c r="AI546" s="69"/>
      <c r="AJ546" s="75"/>
      <c r="AK546" s="81"/>
    </row>
    <row r="547" spans="2:37" x14ac:dyDescent="0.45">
      <c r="B547" s="50" t="s">
        <v>191</v>
      </c>
      <c r="C547" s="50" t="s">
        <v>32</v>
      </c>
      <c r="D547" s="71"/>
      <c r="E547" s="74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>
        <v>7</v>
      </c>
      <c r="V547" s="51"/>
      <c r="W547" s="51"/>
      <c r="X547" s="51"/>
      <c r="Y547" s="51"/>
      <c r="Z547" s="51"/>
      <c r="AA547" s="51"/>
      <c r="AB547" s="51"/>
      <c r="AC547" s="51"/>
      <c r="AD547" s="51">
        <v>12</v>
      </c>
      <c r="AE547" s="51"/>
      <c r="AF547" s="51"/>
      <c r="AG547" s="51"/>
      <c r="AH547" s="69"/>
      <c r="AI547" s="69">
        <v>3</v>
      </c>
      <c r="AJ547" s="75"/>
      <c r="AK547" s="81"/>
    </row>
    <row r="548" spans="2:37" x14ac:dyDescent="0.45">
      <c r="B548" s="50" t="s">
        <v>97</v>
      </c>
      <c r="C548" s="50" t="s">
        <v>40</v>
      </c>
      <c r="D548" s="71">
        <v>0.25</v>
      </c>
      <c r="E548" s="74">
        <v>2</v>
      </c>
      <c r="F548" s="51"/>
      <c r="G548" s="51"/>
      <c r="H548" s="51">
        <v>2</v>
      </c>
      <c r="I548" s="51"/>
      <c r="J548" s="51"/>
      <c r="K548" s="51"/>
      <c r="L548" s="51">
        <v>2</v>
      </c>
      <c r="M548" s="51"/>
      <c r="N548" s="51"/>
      <c r="O548" s="51"/>
      <c r="P548" s="51">
        <v>2</v>
      </c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69"/>
      <c r="AI548" s="69"/>
      <c r="AJ548" s="75"/>
      <c r="AK548" s="81"/>
    </row>
    <row r="549" spans="2:37" x14ac:dyDescent="0.45">
      <c r="B549" s="50" t="s">
        <v>141</v>
      </c>
      <c r="C549" s="50" t="s">
        <v>40</v>
      </c>
      <c r="D549" s="71"/>
      <c r="E549" s="74"/>
      <c r="F549" s="51"/>
      <c r="G549" s="51"/>
      <c r="H549" s="51">
        <v>5</v>
      </c>
      <c r="I549" s="51"/>
      <c r="J549" s="51"/>
      <c r="K549" s="51"/>
      <c r="L549" s="51">
        <v>5</v>
      </c>
      <c r="M549" s="51"/>
      <c r="N549" s="51"/>
      <c r="O549" s="51"/>
      <c r="P549" s="51">
        <v>5</v>
      </c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69"/>
      <c r="AI549" s="69"/>
      <c r="AJ549" s="75"/>
      <c r="AK549" s="81"/>
    </row>
    <row r="550" spans="2:37" x14ac:dyDescent="0.45">
      <c r="B550" s="50" t="s">
        <v>462</v>
      </c>
      <c r="C550" s="50" t="s">
        <v>228</v>
      </c>
      <c r="D550" s="71"/>
      <c r="E550" s="74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>
        <v>19</v>
      </c>
      <c r="AD550" s="51"/>
      <c r="AE550" s="51"/>
      <c r="AF550" s="51"/>
      <c r="AG550" s="51"/>
      <c r="AH550" s="69"/>
      <c r="AI550" s="69"/>
      <c r="AJ550" s="75"/>
      <c r="AK550" s="81"/>
    </row>
    <row r="551" spans="2:37" x14ac:dyDescent="0.45">
      <c r="B551" s="50" t="s">
        <v>463</v>
      </c>
      <c r="C551" s="50" t="s">
        <v>228</v>
      </c>
      <c r="D551" s="71"/>
      <c r="E551" s="74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>
        <v>23</v>
      </c>
      <c r="AD551" s="51"/>
      <c r="AE551" s="51"/>
      <c r="AF551" s="51"/>
      <c r="AG551" s="51"/>
      <c r="AH551" s="69"/>
      <c r="AI551" s="69"/>
      <c r="AJ551" s="75"/>
      <c r="AK551" s="81"/>
    </row>
    <row r="552" spans="2:37" x14ac:dyDescent="0.45">
      <c r="B552" s="50" t="s">
        <v>464</v>
      </c>
      <c r="C552" s="50" t="s">
        <v>228</v>
      </c>
      <c r="D552" s="71"/>
      <c r="E552" s="74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>
        <v>11</v>
      </c>
      <c r="AD552" s="51"/>
      <c r="AE552" s="51"/>
      <c r="AF552" s="51"/>
      <c r="AG552" s="51"/>
      <c r="AH552" s="69"/>
      <c r="AI552" s="69">
        <v>19</v>
      </c>
      <c r="AJ552" s="75"/>
      <c r="AK552" s="81"/>
    </row>
    <row r="553" spans="2:37" x14ac:dyDescent="0.45">
      <c r="B553" s="50" t="s">
        <v>582</v>
      </c>
      <c r="C553" s="50" t="s">
        <v>554</v>
      </c>
      <c r="D553" s="71"/>
      <c r="E553" s="74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>
        <v>14</v>
      </c>
      <c r="AG553" s="51"/>
      <c r="AH553" s="69"/>
      <c r="AI553" s="69"/>
      <c r="AJ553" s="75"/>
      <c r="AK553" s="81"/>
    </row>
    <row r="554" spans="2:37" x14ac:dyDescent="0.45">
      <c r="B554" s="50" t="s">
        <v>465</v>
      </c>
      <c r="C554" s="50" t="s">
        <v>228</v>
      </c>
      <c r="D554" s="71"/>
      <c r="E554" s="74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>
        <v>20</v>
      </c>
      <c r="AD554" s="51"/>
      <c r="AE554" s="51"/>
      <c r="AF554" s="51"/>
      <c r="AG554" s="51"/>
      <c r="AH554" s="69"/>
      <c r="AI554" s="69"/>
      <c r="AJ554" s="75"/>
      <c r="AK554" s="81"/>
    </row>
    <row r="555" spans="2:37" x14ac:dyDescent="0.45">
      <c r="B555" s="50" t="s">
        <v>466</v>
      </c>
      <c r="C555" s="50" t="s">
        <v>228</v>
      </c>
      <c r="D555" s="71"/>
      <c r="E555" s="74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>
        <v>22</v>
      </c>
      <c r="AD555" s="51"/>
      <c r="AE555" s="51"/>
      <c r="AF555" s="51"/>
      <c r="AG555" s="51"/>
      <c r="AH555" s="69"/>
      <c r="AI555" s="69"/>
      <c r="AJ555" s="75"/>
      <c r="AK555" s="81"/>
    </row>
    <row r="556" spans="2:37" x14ac:dyDescent="0.45">
      <c r="B556" s="50" t="s">
        <v>467</v>
      </c>
      <c r="C556" s="50" t="s">
        <v>228</v>
      </c>
      <c r="D556" s="71"/>
      <c r="E556" s="74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>
        <v>28</v>
      </c>
      <c r="AD556" s="51"/>
      <c r="AE556" s="51"/>
      <c r="AF556" s="51"/>
      <c r="AG556" s="51"/>
      <c r="AH556" s="69"/>
      <c r="AI556" s="69"/>
      <c r="AJ556" s="75"/>
      <c r="AK556" s="81"/>
    </row>
    <row r="557" spans="2:37" x14ac:dyDescent="0.45">
      <c r="B557" s="50" t="s">
        <v>468</v>
      </c>
      <c r="C557" s="50" t="s">
        <v>228</v>
      </c>
      <c r="D557" s="71"/>
      <c r="E557" s="74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>
        <v>40</v>
      </c>
      <c r="AD557" s="51"/>
      <c r="AE557" s="51"/>
      <c r="AF557" s="51"/>
      <c r="AG557" s="51"/>
      <c r="AH557" s="69"/>
      <c r="AI557" s="69">
        <v>30</v>
      </c>
      <c r="AJ557" s="75"/>
      <c r="AK557" s="81"/>
    </row>
    <row r="558" spans="2:37" x14ac:dyDescent="0.45">
      <c r="B558" s="50" t="s">
        <v>124</v>
      </c>
      <c r="C558" s="50" t="s">
        <v>40</v>
      </c>
      <c r="D558" s="71"/>
      <c r="E558" s="74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>
        <v>2</v>
      </c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51"/>
      <c r="AC558" s="51"/>
      <c r="AD558" s="51"/>
      <c r="AE558" s="51"/>
      <c r="AF558" s="51"/>
      <c r="AG558" s="51"/>
      <c r="AH558" s="69"/>
      <c r="AI558" s="69"/>
      <c r="AJ558" s="75"/>
      <c r="AK558" s="81"/>
    </row>
    <row r="559" spans="2:37" x14ac:dyDescent="0.45">
      <c r="B559" s="50" t="s">
        <v>125</v>
      </c>
      <c r="C559" s="50" t="s">
        <v>40</v>
      </c>
      <c r="D559" s="71"/>
      <c r="E559" s="74">
        <v>3</v>
      </c>
      <c r="F559" s="51"/>
      <c r="G559" s="51"/>
      <c r="H559" s="51"/>
      <c r="I559" s="51"/>
      <c r="J559" s="51"/>
      <c r="K559" s="51"/>
      <c r="L559" s="51">
        <v>2</v>
      </c>
      <c r="M559" s="51"/>
      <c r="N559" s="51"/>
      <c r="O559" s="51"/>
      <c r="P559" s="51">
        <v>2</v>
      </c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/>
      <c r="AE559" s="51"/>
      <c r="AF559" s="51"/>
      <c r="AG559" s="51"/>
      <c r="AH559" s="69"/>
      <c r="AI559" s="69"/>
      <c r="AJ559" s="75"/>
      <c r="AK559" s="81"/>
    </row>
    <row r="560" spans="2:37" x14ac:dyDescent="0.45">
      <c r="B560" s="50" t="s">
        <v>469</v>
      </c>
      <c r="C560" s="50" t="s">
        <v>228</v>
      </c>
      <c r="D560" s="71"/>
      <c r="E560" s="74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>
        <v>11</v>
      </c>
      <c r="AD560" s="51"/>
      <c r="AE560" s="51"/>
      <c r="AF560" s="51"/>
      <c r="AG560" s="51"/>
      <c r="AH560" s="69"/>
      <c r="AI560" s="69">
        <v>35</v>
      </c>
      <c r="AJ560" s="75"/>
      <c r="AK560" s="81"/>
    </row>
    <row r="561" spans="2:37" x14ac:dyDescent="0.45">
      <c r="B561" s="50" t="s">
        <v>470</v>
      </c>
      <c r="C561" s="50" t="s">
        <v>228</v>
      </c>
      <c r="D561" s="71"/>
      <c r="E561" s="74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>
        <v>49</v>
      </c>
      <c r="AD561" s="51"/>
      <c r="AE561" s="51"/>
      <c r="AF561" s="51"/>
      <c r="AG561" s="51"/>
      <c r="AH561" s="69"/>
      <c r="AI561" s="69"/>
      <c r="AJ561" s="75"/>
      <c r="AK561" s="81"/>
    </row>
    <row r="562" spans="2:37" x14ac:dyDescent="0.45">
      <c r="B562" s="50" t="s">
        <v>471</v>
      </c>
      <c r="C562" s="50" t="s">
        <v>228</v>
      </c>
      <c r="D562" s="71"/>
      <c r="E562" s="74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>
        <v>25</v>
      </c>
      <c r="AD562" s="51"/>
      <c r="AE562" s="51"/>
      <c r="AF562" s="51"/>
      <c r="AG562" s="51"/>
      <c r="AH562" s="69"/>
      <c r="AI562" s="69"/>
      <c r="AJ562" s="75"/>
      <c r="AK562" s="81"/>
    </row>
    <row r="563" spans="2:37" x14ac:dyDescent="0.45">
      <c r="B563" s="50" t="s">
        <v>606</v>
      </c>
      <c r="C563" s="50" t="s">
        <v>228</v>
      </c>
      <c r="D563" s="71"/>
      <c r="E563" s="74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>
        <v>30</v>
      </c>
      <c r="AH563" s="69"/>
      <c r="AI563" s="69"/>
      <c r="AJ563" s="75"/>
      <c r="AK563" s="81"/>
    </row>
    <row r="564" spans="2:37" x14ac:dyDescent="0.45">
      <c r="B564" s="50" t="s">
        <v>472</v>
      </c>
      <c r="C564" s="50" t="s">
        <v>228</v>
      </c>
      <c r="D564" s="71"/>
      <c r="E564" s="74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>
        <v>26</v>
      </c>
      <c r="AD564" s="51"/>
      <c r="AE564" s="51"/>
      <c r="AF564" s="51"/>
      <c r="AG564" s="51"/>
      <c r="AH564" s="69"/>
      <c r="AI564" s="69"/>
      <c r="AJ564" s="75"/>
      <c r="AK564" s="81"/>
    </row>
    <row r="565" spans="2:37" x14ac:dyDescent="0.45">
      <c r="B565" s="50" t="s">
        <v>87</v>
      </c>
      <c r="C565" s="50" t="s">
        <v>40</v>
      </c>
      <c r="D565" s="71"/>
      <c r="E565" s="74">
        <v>2</v>
      </c>
      <c r="F565" s="51"/>
      <c r="G565" s="51"/>
      <c r="H565" s="51">
        <v>2</v>
      </c>
      <c r="I565" s="51"/>
      <c r="J565" s="51"/>
      <c r="K565" s="51"/>
      <c r="L565" s="51">
        <v>3</v>
      </c>
      <c r="M565" s="51"/>
      <c r="N565" s="51"/>
      <c r="O565" s="51"/>
      <c r="P565" s="51">
        <v>3</v>
      </c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51"/>
      <c r="AH565" s="69"/>
      <c r="AI565" s="69"/>
      <c r="AJ565" s="75"/>
      <c r="AK565" s="81"/>
    </row>
    <row r="566" spans="2:37" x14ac:dyDescent="0.45">
      <c r="B566" s="50" t="s">
        <v>229</v>
      </c>
      <c r="C566" s="50" t="s">
        <v>34</v>
      </c>
      <c r="D566" s="71">
        <v>0.5</v>
      </c>
      <c r="E566" s="74">
        <v>1</v>
      </c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51"/>
      <c r="AH566" s="69"/>
      <c r="AI566" s="69"/>
      <c r="AJ566" s="75"/>
      <c r="AK566" s="81"/>
    </row>
    <row r="567" spans="2:37" x14ac:dyDescent="0.45">
      <c r="B567" s="50" t="s">
        <v>229</v>
      </c>
      <c r="C567" s="50" t="s">
        <v>228</v>
      </c>
      <c r="D567" s="71"/>
      <c r="E567" s="74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>
        <v>37</v>
      </c>
      <c r="AD567" s="51"/>
      <c r="AE567" s="51"/>
      <c r="AF567" s="51"/>
      <c r="AG567" s="51"/>
      <c r="AH567" s="69"/>
      <c r="AI567" s="69"/>
      <c r="AJ567" s="75"/>
      <c r="AK567" s="81"/>
    </row>
    <row r="568" spans="2:37" x14ac:dyDescent="0.45">
      <c r="B568" s="50" t="s">
        <v>473</v>
      </c>
      <c r="C568" s="50" t="s">
        <v>34</v>
      </c>
      <c r="D568" s="71">
        <v>0.5</v>
      </c>
      <c r="E568" s="74">
        <v>1</v>
      </c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51"/>
      <c r="AH568" s="69"/>
      <c r="AI568" s="69"/>
      <c r="AJ568" s="75"/>
      <c r="AK568" s="81"/>
    </row>
    <row r="569" spans="2:37" x14ac:dyDescent="0.45">
      <c r="B569" s="50" t="s">
        <v>473</v>
      </c>
      <c r="C569" s="50" t="s">
        <v>228</v>
      </c>
      <c r="D569" s="71"/>
      <c r="E569" s="74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>
        <v>27</v>
      </c>
      <c r="AD569" s="51"/>
      <c r="AE569" s="51"/>
      <c r="AF569" s="51"/>
      <c r="AG569" s="51"/>
      <c r="AH569" s="69"/>
      <c r="AI569" s="69"/>
      <c r="AJ569" s="75"/>
      <c r="AK569" s="81"/>
    </row>
    <row r="570" spans="2:37" x14ac:dyDescent="0.45">
      <c r="B570" s="50" t="s">
        <v>256</v>
      </c>
      <c r="C570" s="50" t="s">
        <v>228</v>
      </c>
      <c r="D570" s="71"/>
      <c r="E570" s="74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>
        <v>30</v>
      </c>
      <c r="AD570" s="51"/>
      <c r="AE570" s="51"/>
      <c r="AF570" s="51"/>
      <c r="AG570" s="51"/>
      <c r="AH570" s="69"/>
      <c r="AI570" s="69"/>
      <c r="AJ570" s="75"/>
      <c r="AK570" s="81"/>
    </row>
    <row r="571" spans="2:37" x14ac:dyDescent="0.45">
      <c r="B571" s="50" t="s">
        <v>307</v>
      </c>
      <c r="C571" s="50" t="s">
        <v>228</v>
      </c>
      <c r="D571" s="71"/>
      <c r="E571" s="74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>
        <v>20</v>
      </c>
      <c r="AD571" s="51"/>
      <c r="AE571" s="51"/>
      <c r="AF571" s="51"/>
      <c r="AG571" s="51"/>
      <c r="AH571" s="69"/>
      <c r="AI571" s="69"/>
      <c r="AJ571" s="75"/>
      <c r="AK571" s="81"/>
    </row>
    <row r="572" spans="2:37" x14ac:dyDescent="0.45">
      <c r="B572" s="50" t="s">
        <v>192</v>
      </c>
      <c r="C572" s="50" t="s">
        <v>40</v>
      </c>
      <c r="D572" s="71"/>
      <c r="E572" s="74">
        <v>3</v>
      </c>
      <c r="F572" s="51"/>
      <c r="G572" s="51"/>
      <c r="H572" s="51"/>
      <c r="I572" s="51"/>
      <c r="J572" s="51"/>
      <c r="K572" s="51">
        <v>3</v>
      </c>
      <c r="L572" s="51"/>
      <c r="M572" s="51"/>
      <c r="N572" s="51"/>
      <c r="O572" s="51"/>
      <c r="P572" s="51">
        <v>3</v>
      </c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/>
      <c r="AE572" s="51"/>
      <c r="AF572" s="51"/>
      <c r="AG572" s="51"/>
      <c r="AH572" s="69"/>
      <c r="AI572" s="69"/>
      <c r="AJ572" s="75"/>
      <c r="AK572" s="81"/>
    </row>
    <row r="573" spans="2:37" x14ac:dyDescent="0.45">
      <c r="B573" s="50" t="s">
        <v>474</v>
      </c>
      <c r="C573" s="50" t="s">
        <v>228</v>
      </c>
      <c r="D573" s="71"/>
      <c r="E573" s="74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>
        <v>26</v>
      </c>
      <c r="AD573" s="51"/>
      <c r="AE573" s="51"/>
      <c r="AF573" s="51"/>
      <c r="AG573" s="51"/>
      <c r="AH573" s="69"/>
      <c r="AI573" s="69"/>
      <c r="AJ573" s="75"/>
      <c r="AK573" s="81"/>
    </row>
    <row r="574" spans="2:37" x14ac:dyDescent="0.45">
      <c r="B574" s="50" t="s">
        <v>583</v>
      </c>
      <c r="C574" s="50" t="s">
        <v>554</v>
      </c>
      <c r="D574" s="71"/>
      <c r="E574" s="74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>
        <v>19</v>
      </c>
      <c r="AG574" s="51"/>
      <c r="AH574" s="69"/>
      <c r="AI574" s="69"/>
      <c r="AJ574" s="75"/>
      <c r="AK574" s="81"/>
    </row>
    <row r="575" spans="2:37" x14ac:dyDescent="0.45">
      <c r="B575" s="50" t="s">
        <v>475</v>
      </c>
      <c r="C575" s="50" t="s">
        <v>228</v>
      </c>
      <c r="D575" s="71"/>
      <c r="E575" s="74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>
        <v>27</v>
      </c>
      <c r="AD575" s="51"/>
      <c r="AE575" s="51"/>
      <c r="AF575" s="51"/>
      <c r="AG575" s="51"/>
      <c r="AH575" s="69"/>
      <c r="AI575" s="69"/>
      <c r="AJ575" s="75"/>
      <c r="AK575" s="81"/>
    </row>
    <row r="576" spans="2:37" x14ac:dyDescent="0.45">
      <c r="B576" s="50" t="s">
        <v>476</v>
      </c>
      <c r="C576" s="50" t="s">
        <v>228</v>
      </c>
      <c r="D576" s="71"/>
      <c r="E576" s="74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>
        <v>31</v>
      </c>
      <c r="AD576" s="51"/>
      <c r="AE576" s="51"/>
      <c r="AF576" s="51"/>
      <c r="AG576" s="51"/>
      <c r="AH576" s="69"/>
      <c r="AI576" s="69"/>
      <c r="AJ576" s="75"/>
      <c r="AK576" s="81"/>
    </row>
    <row r="577" spans="2:37" x14ac:dyDescent="0.45">
      <c r="B577" s="50" t="s">
        <v>584</v>
      </c>
      <c r="C577" s="50" t="s">
        <v>554</v>
      </c>
      <c r="D577" s="71"/>
      <c r="E577" s="74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>
        <v>21</v>
      </c>
      <c r="AG577" s="51"/>
      <c r="AH577" s="69"/>
      <c r="AI577" s="69"/>
      <c r="AJ577" s="75"/>
      <c r="AK577" s="81"/>
    </row>
    <row r="578" spans="2:37" x14ac:dyDescent="0.45">
      <c r="B578" s="50" t="s">
        <v>477</v>
      </c>
      <c r="C578" s="50" t="s">
        <v>228</v>
      </c>
      <c r="D578" s="71"/>
      <c r="E578" s="74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>
        <v>30</v>
      </c>
      <c r="AD578" s="51"/>
      <c r="AE578" s="51"/>
      <c r="AF578" s="51"/>
      <c r="AG578" s="51"/>
      <c r="AH578" s="69"/>
      <c r="AI578" s="69"/>
      <c r="AJ578" s="75"/>
      <c r="AK578" s="81"/>
    </row>
    <row r="579" spans="2:37" x14ac:dyDescent="0.45">
      <c r="B579" s="50" t="s">
        <v>478</v>
      </c>
      <c r="C579" s="50" t="s">
        <v>228</v>
      </c>
      <c r="D579" s="71"/>
      <c r="E579" s="74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51"/>
      <c r="AC579" s="51">
        <v>8</v>
      </c>
      <c r="AD579" s="51"/>
      <c r="AE579" s="51"/>
      <c r="AF579" s="51"/>
      <c r="AG579" s="51"/>
      <c r="AH579" s="69"/>
      <c r="AI579" s="69"/>
      <c r="AJ579" s="75"/>
      <c r="AK579" s="81"/>
    </row>
    <row r="580" spans="2:37" x14ac:dyDescent="0.45">
      <c r="B580" s="50" t="s">
        <v>479</v>
      </c>
      <c r="C580" s="50" t="s">
        <v>554</v>
      </c>
      <c r="D580" s="71"/>
      <c r="E580" s="74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>
        <v>21</v>
      </c>
      <c r="AG580" s="51"/>
      <c r="AH580" s="69"/>
      <c r="AI580" s="69"/>
      <c r="AJ580" s="75"/>
      <c r="AK580" s="81"/>
    </row>
    <row r="581" spans="2:37" x14ac:dyDescent="0.45">
      <c r="B581" s="50" t="s">
        <v>479</v>
      </c>
      <c r="C581" s="50" t="s">
        <v>228</v>
      </c>
      <c r="D581" s="71"/>
      <c r="E581" s="74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51"/>
      <c r="AC581" s="51">
        <v>27</v>
      </c>
      <c r="AD581" s="51"/>
      <c r="AE581" s="51"/>
      <c r="AF581" s="51"/>
      <c r="AG581" s="51"/>
      <c r="AH581" s="69"/>
      <c r="AI581" s="69"/>
      <c r="AJ581" s="75"/>
      <c r="AK581" s="81"/>
    </row>
    <row r="582" spans="2:37" x14ac:dyDescent="0.45">
      <c r="B582" s="50" t="s">
        <v>480</v>
      </c>
      <c r="C582" s="50" t="s">
        <v>228</v>
      </c>
      <c r="D582" s="71"/>
      <c r="E582" s="74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>
        <v>12</v>
      </c>
      <c r="AD582" s="51"/>
      <c r="AE582" s="51"/>
      <c r="AF582" s="51"/>
      <c r="AG582" s="51"/>
      <c r="AH582" s="69"/>
      <c r="AI582" s="69"/>
      <c r="AJ582" s="75"/>
      <c r="AK582" s="81"/>
    </row>
    <row r="583" spans="2:37" x14ac:dyDescent="0.45">
      <c r="B583" s="50" t="s">
        <v>481</v>
      </c>
      <c r="C583" s="50" t="s">
        <v>554</v>
      </c>
      <c r="D583" s="71"/>
      <c r="E583" s="74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/>
      <c r="AE583" s="51"/>
      <c r="AF583" s="51">
        <v>14</v>
      </c>
      <c r="AG583" s="51"/>
      <c r="AH583" s="69"/>
      <c r="AI583" s="69"/>
      <c r="AJ583" s="75"/>
      <c r="AK583" s="81"/>
    </row>
    <row r="584" spans="2:37" x14ac:dyDescent="0.45">
      <c r="B584" s="50" t="s">
        <v>481</v>
      </c>
      <c r="C584" s="50" t="s">
        <v>228</v>
      </c>
      <c r="D584" s="71"/>
      <c r="E584" s="74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>
        <v>24</v>
      </c>
      <c r="AD584" s="51"/>
      <c r="AE584" s="51"/>
      <c r="AF584" s="51"/>
      <c r="AG584" s="51"/>
      <c r="AH584" s="69"/>
      <c r="AI584" s="69"/>
      <c r="AJ584" s="75"/>
      <c r="AK584" s="81"/>
    </row>
    <row r="585" spans="2:37" x14ac:dyDescent="0.45">
      <c r="B585" s="50" t="s">
        <v>176</v>
      </c>
      <c r="C585" s="50" t="s">
        <v>32</v>
      </c>
      <c r="D585" s="71"/>
      <c r="E585" s="74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>
        <v>11</v>
      </c>
      <c r="T585" s="51"/>
      <c r="U585" s="51"/>
      <c r="V585" s="51"/>
      <c r="W585" s="51"/>
      <c r="X585" s="51"/>
      <c r="Y585" s="51"/>
      <c r="Z585" s="51"/>
      <c r="AA585" s="51">
        <v>10</v>
      </c>
      <c r="AB585" s="51"/>
      <c r="AC585" s="51"/>
      <c r="AD585" s="51"/>
      <c r="AE585" s="51"/>
      <c r="AF585" s="51"/>
      <c r="AG585" s="51"/>
      <c r="AH585" s="69"/>
      <c r="AI585" s="69"/>
      <c r="AJ585" s="75"/>
      <c r="AK585" s="81"/>
    </row>
    <row r="586" spans="2:37" x14ac:dyDescent="0.45">
      <c r="B586" s="50" t="s">
        <v>177</v>
      </c>
      <c r="C586" s="50" t="s">
        <v>32</v>
      </c>
      <c r="D586" s="71"/>
      <c r="E586" s="74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>
        <v>5</v>
      </c>
      <c r="T586" s="51"/>
      <c r="U586" s="51"/>
      <c r="V586" s="51"/>
      <c r="W586" s="51"/>
      <c r="X586" s="51"/>
      <c r="Y586" s="51"/>
      <c r="Z586" s="51"/>
      <c r="AA586" s="51">
        <v>12</v>
      </c>
      <c r="AB586" s="51"/>
      <c r="AC586" s="51"/>
      <c r="AD586" s="51"/>
      <c r="AE586" s="51"/>
      <c r="AF586" s="51"/>
      <c r="AG586" s="51"/>
      <c r="AH586" s="69"/>
      <c r="AI586" s="69"/>
      <c r="AJ586" s="75"/>
      <c r="AK586" s="81"/>
    </row>
    <row r="587" spans="2:37" x14ac:dyDescent="0.45">
      <c r="B587" s="50" t="s">
        <v>308</v>
      </c>
      <c r="C587" s="50" t="s">
        <v>228</v>
      </c>
      <c r="D587" s="71"/>
      <c r="E587" s="74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>
        <v>19</v>
      </c>
      <c r="AD587" s="51">
        <v>32</v>
      </c>
      <c r="AE587" s="51"/>
      <c r="AF587" s="51"/>
      <c r="AG587" s="51"/>
      <c r="AH587" s="69"/>
      <c r="AI587" s="69">
        <v>12</v>
      </c>
      <c r="AJ587" s="75"/>
      <c r="AK587" s="81"/>
    </row>
    <row r="588" spans="2:37" x14ac:dyDescent="0.45">
      <c r="B588" s="50" t="s">
        <v>482</v>
      </c>
      <c r="C588" s="50" t="s">
        <v>228</v>
      </c>
      <c r="D588" s="71"/>
      <c r="E588" s="74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>
        <v>11</v>
      </c>
      <c r="AD588" s="51"/>
      <c r="AE588" s="51"/>
      <c r="AF588" s="51"/>
      <c r="AG588" s="51"/>
      <c r="AH588" s="69"/>
      <c r="AI588" s="69"/>
      <c r="AJ588" s="75"/>
      <c r="AK588" s="81"/>
    </row>
    <row r="589" spans="2:37" x14ac:dyDescent="0.45">
      <c r="B589" s="50" t="s">
        <v>483</v>
      </c>
      <c r="C589" s="50" t="s">
        <v>228</v>
      </c>
      <c r="D589" s="71"/>
      <c r="E589" s="74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>
        <v>24</v>
      </c>
      <c r="AD589" s="51"/>
      <c r="AE589" s="51"/>
      <c r="AF589" s="51"/>
      <c r="AG589" s="51"/>
      <c r="AH589" s="69"/>
      <c r="AI589" s="69"/>
      <c r="AJ589" s="75"/>
      <c r="AK589" s="81"/>
    </row>
    <row r="590" spans="2:37" x14ac:dyDescent="0.45">
      <c r="B590" s="50" t="s">
        <v>620</v>
      </c>
      <c r="C590" s="50" t="s">
        <v>615</v>
      </c>
      <c r="D590" s="71">
        <v>0.25</v>
      </c>
      <c r="E590" s="74">
        <v>2</v>
      </c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/>
      <c r="AE590" s="51"/>
      <c r="AF590" s="51"/>
      <c r="AG590" s="51"/>
      <c r="AH590" s="69"/>
      <c r="AI590" s="69"/>
      <c r="AJ590" s="75"/>
      <c r="AK590" s="81"/>
    </row>
    <row r="591" spans="2:37" x14ac:dyDescent="0.45">
      <c r="B591" s="50" t="s">
        <v>585</v>
      </c>
      <c r="C591" s="50" t="s">
        <v>554</v>
      </c>
      <c r="D591" s="71"/>
      <c r="E591" s="74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>
        <v>18</v>
      </c>
      <c r="AG591" s="51"/>
      <c r="AH591" s="69"/>
      <c r="AI591" s="69"/>
      <c r="AJ591" s="75"/>
      <c r="AK591" s="81"/>
    </row>
    <row r="592" spans="2:37" x14ac:dyDescent="0.45">
      <c r="B592" s="50" t="s">
        <v>484</v>
      </c>
      <c r="C592" s="50" t="s">
        <v>228</v>
      </c>
      <c r="D592" s="71"/>
      <c r="E592" s="74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>
        <v>20</v>
      </c>
      <c r="AD592" s="51"/>
      <c r="AE592" s="51"/>
      <c r="AF592" s="51"/>
      <c r="AG592" s="51"/>
      <c r="AH592" s="69"/>
      <c r="AI592" s="69"/>
      <c r="AJ592" s="75"/>
      <c r="AK592" s="81"/>
    </row>
    <row r="593" spans="2:37" x14ac:dyDescent="0.45">
      <c r="B593" s="50" t="s">
        <v>485</v>
      </c>
      <c r="C593" s="50" t="s">
        <v>228</v>
      </c>
      <c r="D593" s="71"/>
      <c r="E593" s="74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>
        <v>40</v>
      </c>
      <c r="AD593" s="51"/>
      <c r="AE593" s="51"/>
      <c r="AF593" s="51"/>
      <c r="AG593" s="51"/>
      <c r="AH593" s="69"/>
      <c r="AI593" s="69"/>
      <c r="AJ593" s="75"/>
      <c r="AK593" s="81"/>
    </row>
    <row r="594" spans="2:37" x14ac:dyDescent="0.45">
      <c r="B594" s="50" t="s">
        <v>486</v>
      </c>
      <c r="C594" s="50" t="s">
        <v>228</v>
      </c>
      <c r="D594" s="71"/>
      <c r="E594" s="74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>
        <v>9</v>
      </c>
      <c r="AD594" s="51"/>
      <c r="AE594" s="51"/>
      <c r="AF594" s="51"/>
      <c r="AG594" s="51"/>
      <c r="AH594" s="69"/>
      <c r="AI594" s="69"/>
      <c r="AJ594" s="75"/>
      <c r="AK594" s="81"/>
    </row>
    <row r="595" spans="2:37" x14ac:dyDescent="0.45">
      <c r="B595" s="50" t="s">
        <v>487</v>
      </c>
      <c r="C595" s="50" t="s">
        <v>554</v>
      </c>
      <c r="D595" s="71"/>
      <c r="E595" s="74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>
        <v>21</v>
      </c>
      <c r="AG595" s="51"/>
      <c r="AH595" s="69"/>
      <c r="AI595" s="69"/>
      <c r="AJ595" s="75"/>
      <c r="AK595" s="81"/>
    </row>
    <row r="596" spans="2:37" x14ac:dyDescent="0.45">
      <c r="B596" s="50" t="s">
        <v>487</v>
      </c>
      <c r="C596" s="50" t="s">
        <v>228</v>
      </c>
      <c r="D596" s="71"/>
      <c r="E596" s="74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>
        <v>46</v>
      </c>
      <c r="AD596" s="51"/>
      <c r="AE596" s="51"/>
      <c r="AF596" s="51"/>
      <c r="AG596" s="51"/>
      <c r="AH596" s="69"/>
      <c r="AI596" s="69"/>
      <c r="AJ596" s="75"/>
      <c r="AK596" s="81"/>
    </row>
    <row r="597" spans="2:37" x14ac:dyDescent="0.45">
      <c r="B597" s="50" t="s">
        <v>488</v>
      </c>
      <c r="C597" s="50" t="s">
        <v>228</v>
      </c>
      <c r="D597" s="71"/>
      <c r="E597" s="74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>
        <v>24</v>
      </c>
      <c r="AD597" s="51"/>
      <c r="AE597" s="51"/>
      <c r="AF597" s="51"/>
      <c r="AG597" s="51"/>
      <c r="AH597" s="69"/>
      <c r="AI597" s="69"/>
      <c r="AJ597" s="75"/>
      <c r="AK597" s="81"/>
    </row>
    <row r="598" spans="2:37" x14ac:dyDescent="0.45">
      <c r="B598" s="50" t="s">
        <v>489</v>
      </c>
      <c r="C598" s="50" t="s">
        <v>228</v>
      </c>
      <c r="D598" s="71"/>
      <c r="E598" s="74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>
        <v>17</v>
      </c>
      <c r="AD598" s="51"/>
      <c r="AE598" s="51"/>
      <c r="AF598" s="51"/>
      <c r="AG598" s="51"/>
      <c r="AH598" s="69"/>
      <c r="AI598" s="69"/>
      <c r="AJ598" s="75"/>
      <c r="AK598" s="81"/>
    </row>
    <row r="599" spans="2:37" x14ac:dyDescent="0.45">
      <c r="B599" s="50" t="s">
        <v>586</v>
      </c>
      <c r="C599" s="50" t="s">
        <v>228</v>
      </c>
      <c r="D599" s="71"/>
      <c r="E599" s="74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>
        <v>14</v>
      </c>
      <c r="AD599" s="51"/>
      <c r="AE599" s="51"/>
      <c r="AF599" s="51"/>
      <c r="AG599" s="51"/>
      <c r="AH599" s="69"/>
      <c r="AI599" s="69"/>
      <c r="AJ599" s="75"/>
      <c r="AK599" s="81"/>
    </row>
    <row r="600" spans="2:37" x14ac:dyDescent="0.45">
      <c r="B600" s="50" t="s">
        <v>490</v>
      </c>
      <c r="C600" s="50" t="s">
        <v>228</v>
      </c>
      <c r="D600" s="71"/>
      <c r="E600" s="74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>
        <v>17</v>
      </c>
      <c r="AD600" s="51"/>
      <c r="AE600" s="51"/>
      <c r="AF600" s="51"/>
      <c r="AG600" s="51"/>
      <c r="AH600" s="69"/>
      <c r="AI600" s="69"/>
      <c r="AJ600" s="75"/>
      <c r="AK600" s="81"/>
    </row>
    <row r="601" spans="2:37" x14ac:dyDescent="0.45">
      <c r="B601" s="50" t="s">
        <v>241</v>
      </c>
      <c r="C601" s="50" t="s">
        <v>554</v>
      </c>
      <c r="D601" s="71"/>
      <c r="E601" s="74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>
        <v>54</v>
      </c>
      <c r="AG601" s="51"/>
      <c r="AH601" s="69"/>
      <c r="AI601" s="69"/>
      <c r="AJ601" s="75"/>
      <c r="AK601" s="81"/>
    </row>
    <row r="602" spans="2:37" x14ac:dyDescent="0.45">
      <c r="B602" s="50" t="s">
        <v>241</v>
      </c>
      <c r="C602" s="50" t="s">
        <v>228</v>
      </c>
      <c r="D602" s="71"/>
      <c r="E602" s="74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>
        <v>46</v>
      </c>
      <c r="AD602" s="51"/>
      <c r="AE602" s="51"/>
      <c r="AF602" s="51"/>
      <c r="AG602" s="51"/>
      <c r="AH602" s="69"/>
      <c r="AI602" s="69"/>
      <c r="AJ602" s="75"/>
      <c r="AK602" s="81"/>
    </row>
    <row r="603" spans="2:37" x14ac:dyDescent="0.45">
      <c r="B603" s="50" t="s">
        <v>491</v>
      </c>
      <c r="C603" s="50" t="s">
        <v>228</v>
      </c>
      <c r="D603" s="71"/>
      <c r="E603" s="74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>
        <v>17</v>
      </c>
      <c r="AD603" s="51"/>
      <c r="AE603" s="51"/>
      <c r="AF603" s="51"/>
      <c r="AG603" s="51"/>
      <c r="AH603" s="69"/>
      <c r="AI603" s="69"/>
      <c r="AJ603" s="75"/>
      <c r="AK603" s="81"/>
    </row>
    <row r="604" spans="2:37" x14ac:dyDescent="0.45">
      <c r="B604" s="50" t="s">
        <v>492</v>
      </c>
      <c r="C604" s="50" t="s">
        <v>228</v>
      </c>
      <c r="D604" s="71"/>
      <c r="E604" s="74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>
        <v>22</v>
      </c>
      <c r="AD604" s="51"/>
      <c r="AE604" s="51"/>
      <c r="AF604" s="51"/>
      <c r="AG604" s="51"/>
      <c r="AH604" s="69"/>
      <c r="AI604" s="69"/>
      <c r="AJ604" s="75"/>
      <c r="AK604" s="81"/>
    </row>
    <row r="605" spans="2:37" x14ac:dyDescent="0.45">
      <c r="B605" s="50" t="s">
        <v>493</v>
      </c>
      <c r="C605" s="50" t="s">
        <v>228</v>
      </c>
      <c r="D605" s="71"/>
      <c r="E605" s="74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>
        <v>18</v>
      </c>
      <c r="AD605" s="51"/>
      <c r="AE605" s="51"/>
      <c r="AF605" s="51"/>
      <c r="AG605" s="51"/>
      <c r="AH605" s="69"/>
      <c r="AI605" s="69"/>
      <c r="AJ605" s="75"/>
      <c r="AK605" s="81"/>
    </row>
    <row r="606" spans="2:37" x14ac:dyDescent="0.45">
      <c r="B606" s="50" t="s">
        <v>494</v>
      </c>
      <c r="C606" s="50" t="s">
        <v>228</v>
      </c>
      <c r="D606" s="71"/>
      <c r="E606" s="74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>
        <v>44</v>
      </c>
      <c r="AD606" s="51"/>
      <c r="AE606" s="51"/>
      <c r="AF606" s="51"/>
      <c r="AG606" s="51"/>
      <c r="AH606" s="69"/>
      <c r="AI606" s="69"/>
      <c r="AJ606" s="75"/>
      <c r="AK606" s="81"/>
    </row>
    <row r="607" spans="2:37" x14ac:dyDescent="0.45">
      <c r="B607" s="50" t="s">
        <v>495</v>
      </c>
      <c r="C607" s="50" t="s">
        <v>228</v>
      </c>
      <c r="D607" s="71"/>
      <c r="E607" s="74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>
        <v>45</v>
      </c>
      <c r="AD607" s="51"/>
      <c r="AE607" s="51"/>
      <c r="AF607" s="51"/>
      <c r="AG607" s="51"/>
      <c r="AH607" s="69"/>
      <c r="AI607" s="69"/>
      <c r="AJ607" s="75"/>
      <c r="AK607" s="81"/>
    </row>
    <row r="608" spans="2:37" x14ac:dyDescent="0.45">
      <c r="B608" s="50" t="s">
        <v>496</v>
      </c>
      <c r="C608" s="50" t="s">
        <v>228</v>
      </c>
      <c r="D608" s="71"/>
      <c r="E608" s="74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>
        <v>17</v>
      </c>
      <c r="AD608" s="51"/>
      <c r="AE608" s="51"/>
      <c r="AF608" s="51"/>
      <c r="AG608" s="51"/>
      <c r="AH608" s="69"/>
      <c r="AI608" s="69"/>
      <c r="AJ608" s="75"/>
      <c r="AK608" s="81"/>
    </row>
    <row r="609" spans="2:37" x14ac:dyDescent="0.45">
      <c r="B609" s="50" t="s">
        <v>497</v>
      </c>
      <c r="C609" s="50" t="s">
        <v>228</v>
      </c>
      <c r="D609" s="71"/>
      <c r="E609" s="74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>
        <v>13</v>
      </c>
      <c r="AD609" s="51"/>
      <c r="AE609" s="51"/>
      <c r="AF609" s="51"/>
      <c r="AG609" s="51"/>
      <c r="AH609" s="69"/>
      <c r="AI609" s="69"/>
      <c r="AJ609" s="75"/>
      <c r="AK609" s="81"/>
    </row>
    <row r="610" spans="2:37" x14ac:dyDescent="0.45">
      <c r="B610" s="50" t="s">
        <v>178</v>
      </c>
      <c r="C610" s="50" t="s">
        <v>40</v>
      </c>
      <c r="D610" s="71"/>
      <c r="E610" s="74"/>
      <c r="F610" s="51"/>
      <c r="G610" s="51"/>
      <c r="H610" s="51">
        <v>9</v>
      </c>
      <c r="I610" s="51"/>
      <c r="J610" s="51"/>
      <c r="K610" s="51"/>
      <c r="L610" s="51"/>
      <c r="M610" s="51"/>
      <c r="N610" s="51">
        <v>5</v>
      </c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/>
      <c r="AE610" s="51"/>
      <c r="AF610" s="51"/>
      <c r="AG610" s="51"/>
      <c r="AH610" s="69"/>
      <c r="AI610" s="69"/>
      <c r="AJ610" s="75"/>
      <c r="AK610" s="81"/>
    </row>
    <row r="611" spans="2:37" x14ac:dyDescent="0.45">
      <c r="B611" s="50" t="s">
        <v>498</v>
      </c>
      <c r="C611" s="50" t="s">
        <v>34</v>
      </c>
      <c r="D611" s="71">
        <v>0.5</v>
      </c>
      <c r="E611" s="74">
        <v>4</v>
      </c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/>
      <c r="AE611" s="51"/>
      <c r="AF611" s="51"/>
      <c r="AG611" s="51"/>
      <c r="AH611" s="69"/>
      <c r="AI611" s="69"/>
      <c r="AJ611" s="75"/>
      <c r="AK611" s="81"/>
    </row>
    <row r="612" spans="2:37" x14ac:dyDescent="0.45">
      <c r="B612" s="50" t="s">
        <v>498</v>
      </c>
      <c r="C612" s="50" t="s">
        <v>228</v>
      </c>
      <c r="D612" s="71"/>
      <c r="E612" s="74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>
        <v>48</v>
      </c>
      <c r="AD612" s="51"/>
      <c r="AE612" s="51"/>
      <c r="AF612" s="51"/>
      <c r="AG612" s="51"/>
      <c r="AH612" s="69"/>
      <c r="AI612" s="69"/>
      <c r="AJ612" s="75"/>
      <c r="AK612" s="81"/>
    </row>
    <row r="613" spans="2:37" x14ac:dyDescent="0.45">
      <c r="B613" s="50" t="s">
        <v>499</v>
      </c>
      <c r="C613" s="50" t="s">
        <v>228</v>
      </c>
      <c r="D613" s="71"/>
      <c r="E613" s="74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>
        <v>31</v>
      </c>
      <c r="AD613" s="51"/>
      <c r="AE613" s="51"/>
      <c r="AF613" s="51"/>
      <c r="AG613" s="51"/>
      <c r="AH613" s="69"/>
      <c r="AI613" s="69"/>
      <c r="AJ613" s="75"/>
      <c r="AK613" s="81"/>
    </row>
    <row r="614" spans="2:37" x14ac:dyDescent="0.45">
      <c r="B614" s="50" t="s">
        <v>500</v>
      </c>
      <c r="C614" s="50" t="s">
        <v>228</v>
      </c>
      <c r="D614" s="71"/>
      <c r="E614" s="74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>
        <v>22</v>
      </c>
      <c r="AD614" s="51"/>
      <c r="AE614" s="51"/>
      <c r="AF614" s="51"/>
      <c r="AG614" s="51"/>
      <c r="AH614" s="69"/>
      <c r="AI614" s="69"/>
      <c r="AJ614" s="75"/>
      <c r="AK614" s="81"/>
    </row>
    <row r="615" spans="2:37" x14ac:dyDescent="0.45">
      <c r="B615" s="50" t="s">
        <v>501</v>
      </c>
      <c r="C615" s="50" t="s">
        <v>228</v>
      </c>
      <c r="D615" s="71"/>
      <c r="E615" s="74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>
        <v>12</v>
      </c>
      <c r="AD615" s="51"/>
      <c r="AE615" s="51"/>
      <c r="AF615" s="51"/>
      <c r="AG615" s="51"/>
      <c r="AH615" s="69"/>
      <c r="AI615" s="69"/>
      <c r="AJ615" s="75"/>
      <c r="AK615" s="81"/>
    </row>
    <row r="616" spans="2:37" x14ac:dyDescent="0.45">
      <c r="B616" s="50" t="s">
        <v>502</v>
      </c>
      <c r="C616" s="50" t="s">
        <v>228</v>
      </c>
      <c r="D616" s="71"/>
      <c r="E616" s="74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>
        <v>16</v>
      </c>
      <c r="AD616" s="51"/>
      <c r="AE616" s="51"/>
      <c r="AF616" s="51"/>
      <c r="AG616" s="51"/>
      <c r="AH616" s="69"/>
      <c r="AI616" s="69"/>
      <c r="AJ616" s="75"/>
      <c r="AK616" s="81"/>
    </row>
    <row r="617" spans="2:37" x14ac:dyDescent="0.45">
      <c r="B617" s="50" t="s">
        <v>309</v>
      </c>
      <c r="C617" s="50" t="s">
        <v>228</v>
      </c>
      <c r="D617" s="71"/>
      <c r="E617" s="74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>
        <v>14</v>
      </c>
      <c r="AD617" s="51"/>
      <c r="AE617" s="51"/>
      <c r="AF617" s="51"/>
      <c r="AG617" s="51"/>
      <c r="AH617" s="69"/>
      <c r="AI617" s="69"/>
      <c r="AJ617" s="75"/>
      <c r="AK617" s="81"/>
    </row>
    <row r="618" spans="2:37" x14ac:dyDescent="0.45">
      <c r="B618" s="50" t="s">
        <v>503</v>
      </c>
      <c r="C618" s="50" t="s">
        <v>228</v>
      </c>
      <c r="D618" s="71"/>
      <c r="E618" s="74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>
        <v>14</v>
      </c>
      <c r="AD618" s="51"/>
      <c r="AE618" s="51"/>
      <c r="AF618" s="51"/>
      <c r="AG618" s="51"/>
      <c r="AH618" s="69"/>
      <c r="AI618" s="69"/>
      <c r="AJ618" s="75"/>
      <c r="AK618" s="81"/>
    </row>
    <row r="619" spans="2:37" x14ac:dyDescent="0.45">
      <c r="B619" s="50" t="s">
        <v>504</v>
      </c>
      <c r="C619" s="50" t="s">
        <v>228</v>
      </c>
      <c r="D619" s="71"/>
      <c r="E619" s="74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>
        <v>16</v>
      </c>
      <c r="AD619" s="51"/>
      <c r="AE619" s="51"/>
      <c r="AF619" s="51"/>
      <c r="AG619" s="51"/>
      <c r="AH619" s="69"/>
      <c r="AI619" s="69"/>
      <c r="AJ619" s="75"/>
      <c r="AK619" s="81"/>
    </row>
    <row r="620" spans="2:37" x14ac:dyDescent="0.45">
      <c r="B620" s="50" t="s">
        <v>505</v>
      </c>
      <c r="C620" s="50" t="s">
        <v>228</v>
      </c>
      <c r="D620" s="71"/>
      <c r="E620" s="74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>
        <v>20</v>
      </c>
      <c r="AD620" s="51"/>
      <c r="AE620" s="51"/>
      <c r="AF620" s="51"/>
      <c r="AG620" s="51"/>
      <c r="AH620" s="69"/>
      <c r="AI620" s="69"/>
      <c r="AJ620" s="75"/>
      <c r="AK620" s="81"/>
    </row>
    <row r="621" spans="2:37" x14ac:dyDescent="0.45">
      <c r="B621" s="50" t="s">
        <v>506</v>
      </c>
      <c r="C621" s="50" t="s">
        <v>228</v>
      </c>
      <c r="D621" s="71"/>
      <c r="E621" s="74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>
        <v>20</v>
      </c>
      <c r="AD621" s="51"/>
      <c r="AE621" s="51"/>
      <c r="AF621" s="51"/>
      <c r="AG621" s="51"/>
      <c r="AH621" s="69"/>
      <c r="AI621" s="69"/>
      <c r="AJ621" s="75"/>
      <c r="AK621" s="81"/>
    </row>
    <row r="622" spans="2:37" x14ac:dyDescent="0.45">
      <c r="B622" s="50" t="s">
        <v>507</v>
      </c>
      <c r="C622" s="50" t="s">
        <v>228</v>
      </c>
      <c r="D622" s="71"/>
      <c r="E622" s="74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>
        <v>27</v>
      </c>
      <c r="AD622" s="51"/>
      <c r="AE622" s="51"/>
      <c r="AF622" s="51"/>
      <c r="AG622" s="51"/>
      <c r="AH622" s="69"/>
      <c r="AI622" s="69"/>
      <c r="AJ622" s="75"/>
      <c r="AK622" s="81"/>
    </row>
    <row r="623" spans="2:37" x14ac:dyDescent="0.45">
      <c r="B623" s="50" t="s">
        <v>508</v>
      </c>
      <c r="C623" s="50" t="s">
        <v>228</v>
      </c>
      <c r="D623" s="71"/>
      <c r="E623" s="74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>
        <v>30</v>
      </c>
      <c r="AD623" s="51"/>
      <c r="AE623" s="51"/>
      <c r="AF623" s="51"/>
      <c r="AG623" s="51"/>
      <c r="AH623" s="69"/>
      <c r="AI623" s="69"/>
      <c r="AJ623" s="75"/>
      <c r="AK623" s="81"/>
    </row>
    <row r="624" spans="2:37" x14ac:dyDescent="0.45">
      <c r="B624" s="50" t="s">
        <v>509</v>
      </c>
      <c r="C624" s="50" t="s">
        <v>228</v>
      </c>
      <c r="D624" s="71"/>
      <c r="E624" s="74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>
        <v>20</v>
      </c>
      <c r="AD624" s="51"/>
      <c r="AE624" s="51"/>
      <c r="AF624" s="51"/>
      <c r="AG624" s="51"/>
      <c r="AH624" s="69"/>
      <c r="AI624" s="69"/>
      <c r="AJ624" s="75"/>
      <c r="AK624" s="81"/>
    </row>
    <row r="625" spans="2:37" x14ac:dyDescent="0.45">
      <c r="B625" s="50" t="s">
        <v>510</v>
      </c>
      <c r="C625" s="50" t="s">
        <v>228</v>
      </c>
      <c r="D625" s="71"/>
      <c r="E625" s="74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>
        <v>20</v>
      </c>
      <c r="AD625" s="51"/>
      <c r="AE625" s="51"/>
      <c r="AF625" s="51"/>
      <c r="AG625" s="51"/>
      <c r="AH625" s="69"/>
      <c r="AI625" s="69"/>
      <c r="AJ625" s="75"/>
      <c r="AK625" s="81"/>
    </row>
    <row r="626" spans="2:37" x14ac:dyDescent="0.45">
      <c r="B626" s="50" t="s">
        <v>587</v>
      </c>
      <c r="C626" s="50" t="s">
        <v>554</v>
      </c>
      <c r="D626" s="71"/>
      <c r="E626" s="74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/>
      <c r="AE626" s="51"/>
      <c r="AF626" s="51">
        <v>15</v>
      </c>
      <c r="AG626" s="51"/>
      <c r="AH626" s="69"/>
      <c r="AI626" s="69"/>
      <c r="AJ626" s="75"/>
      <c r="AK626" s="81"/>
    </row>
    <row r="627" spans="2:37" x14ac:dyDescent="0.45">
      <c r="B627" s="50" t="s">
        <v>193</v>
      </c>
      <c r="C627" s="50" t="s">
        <v>554</v>
      </c>
      <c r="D627" s="71"/>
      <c r="E627" s="74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/>
      <c r="AE627" s="51"/>
      <c r="AF627" s="51">
        <v>19</v>
      </c>
      <c r="AG627" s="51"/>
      <c r="AH627" s="69"/>
      <c r="AI627" s="69"/>
      <c r="AJ627" s="75"/>
      <c r="AK627" s="81"/>
    </row>
    <row r="628" spans="2:37" x14ac:dyDescent="0.45">
      <c r="B628" s="50" t="s">
        <v>193</v>
      </c>
      <c r="C628" s="50" t="s">
        <v>228</v>
      </c>
      <c r="D628" s="71"/>
      <c r="E628" s="74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>
        <v>42</v>
      </c>
      <c r="AD628" s="51"/>
      <c r="AE628" s="51"/>
      <c r="AF628" s="51"/>
      <c r="AG628" s="51"/>
      <c r="AH628" s="69"/>
      <c r="AI628" s="69"/>
      <c r="AJ628" s="75"/>
      <c r="AK628" s="81"/>
    </row>
    <row r="629" spans="2:37" x14ac:dyDescent="0.45">
      <c r="B629" s="50" t="s">
        <v>511</v>
      </c>
      <c r="C629" s="50" t="s">
        <v>228</v>
      </c>
      <c r="D629" s="71"/>
      <c r="E629" s="74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>
        <v>16</v>
      </c>
      <c r="AD629" s="51"/>
      <c r="AE629" s="51"/>
      <c r="AF629" s="51"/>
      <c r="AG629" s="51"/>
      <c r="AH629" s="69"/>
      <c r="AI629" s="69"/>
      <c r="AJ629" s="75"/>
      <c r="AK629" s="81"/>
    </row>
    <row r="630" spans="2:37" x14ac:dyDescent="0.45">
      <c r="B630" s="50" t="s">
        <v>512</v>
      </c>
      <c r="C630" s="50" t="s">
        <v>228</v>
      </c>
      <c r="D630" s="71"/>
      <c r="E630" s="74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>
        <v>14</v>
      </c>
      <c r="AD630" s="51"/>
      <c r="AE630" s="51"/>
      <c r="AF630" s="51"/>
      <c r="AG630" s="51"/>
      <c r="AH630" s="69"/>
      <c r="AI630" s="69"/>
      <c r="AJ630" s="75"/>
      <c r="AK630" s="81"/>
    </row>
    <row r="631" spans="2:37" x14ac:dyDescent="0.45">
      <c r="B631" s="50" t="s">
        <v>513</v>
      </c>
      <c r="C631" s="50" t="s">
        <v>228</v>
      </c>
      <c r="D631" s="71"/>
      <c r="E631" s="74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>
        <v>11</v>
      </c>
      <c r="AD631" s="51"/>
      <c r="AE631" s="51"/>
      <c r="AF631" s="51"/>
      <c r="AG631" s="51"/>
      <c r="AH631" s="69"/>
      <c r="AI631" s="69"/>
      <c r="AJ631" s="75"/>
      <c r="AK631" s="81"/>
    </row>
    <row r="632" spans="2:37" x14ac:dyDescent="0.45">
      <c r="B632" s="50" t="s">
        <v>514</v>
      </c>
      <c r="C632" s="50" t="s">
        <v>228</v>
      </c>
      <c r="D632" s="71"/>
      <c r="E632" s="74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>
        <v>20</v>
      </c>
      <c r="AD632" s="51"/>
      <c r="AE632" s="51"/>
      <c r="AF632" s="51"/>
      <c r="AG632" s="51"/>
      <c r="AH632" s="69"/>
      <c r="AI632" s="69"/>
      <c r="AJ632" s="75"/>
      <c r="AK632" s="81"/>
    </row>
    <row r="633" spans="2:37" x14ac:dyDescent="0.45">
      <c r="B633" s="50" t="s">
        <v>515</v>
      </c>
      <c r="C633" s="50" t="s">
        <v>228</v>
      </c>
      <c r="D633" s="71"/>
      <c r="E633" s="74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>
        <v>19</v>
      </c>
      <c r="AD633" s="51"/>
      <c r="AE633" s="51"/>
      <c r="AF633" s="51"/>
      <c r="AG633" s="51"/>
      <c r="AH633" s="69"/>
      <c r="AI633" s="69"/>
      <c r="AJ633" s="75"/>
      <c r="AK633" s="81"/>
    </row>
    <row r="634" spans="2:37" x14ac:dyDescent="0.45">
      <c r="B634" s="50" t="s">
        <v>588</v>
      </c>
      <c r="C634" s="50" t="s">
        <v>554</v>
      </c>
      <c r="D634" s="71"/>
      <c r="E634" s="74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/>
      <c r="AE634" s="51"/>
      <c r="AF634" s="51">
        <v>17</v>
      </c>
      <c r="AG634" s="51"/>
      <c r="AH634" s="69"/>
      <c r="AI634" s="69"/>
      <c r="AJ634" s="75"/>
      <c r="AK634" s="81"/>
    </row>
    <row r="635" spans="2:37" x14ac:dyDescent="0.45">
      <c r="B635" s="50" t="s">
        <v>219</v>
      </c>
      <c r="C635" s="50" t="s">
        <v>34</v>
      </c>
      <c r="D635" s="71"/>
      <c r="E635" s="74">
        <v>1</v>
      </c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69"/>
      <c r="AI635" s="69"/>
      <c r="AJ635" s="75"/>
      <c r="AK635" s="81"/>
    </row>
    <row r="636" spans="2:37" x14ac:dyDescent="0.45">
      <c r="B636" s="50" t="s">
        <v>219</v>
      </c>
      <c r="C636" s="50" t="s">
        <v>228</v>
      </c>
      <c r="D636" s="71"/>
      <c r="E636" s="74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>
        <v>34</v>
      </c>
      <c r="AD636" s="51"/>
      <c r="AE636" s="51"/>
      <c r="AF636" s="51"/>
      <c r="AG636" s="51"/>
      <c r="AH636" s="69"/>
      <c r="AI636" s="69"/>
      <c r="AJ636" s="75"/>
      <c r="AK636" s="81"/>
    </row>
    <row r="637" spans="2:37" x14ac:dyDescent="0.45">
      <c r="B637" s="50" t="s">
        <v>105</v>
      </c>
      <c r="C637" s="50" t="s">
        <v>40</v>
      </c>
      <c r="D637" s="71">
        <v>0.25</v>
      </c>
      <c r="E637" s="74">
        <v>3</v>
      </c>
      <c r="F637" s="51"/>
      <c r="G637" s="51"/>
      <c r="H637" s="51">
        <v>1</v>
      </c>
      <c r="I637" s="51"/>
      <c r="J637" s="51"/>
      <c r="K637" s="51"/>
      <c r="L637" s="51">
        <v>2</v>
      </c>
      <c r="M637" s="51"/>
      <c r="N637" s="51"/>
      <c r="O637" s="51"/>
      <c r="P637" s="51">
        <v>2</v>
      </c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/>
      <c r="AE637" s="51"/>
      <c r="AF637" s="51"/>
      <c r="AG637" s="51"/>
      <c r="AH637" s="69"/>
      <c r="AI637" s="69"/>
      <c r="AJ637" s="75"/>
      <c r="AK637" s="81"/>
    </row>
    <row r="638" spans="2:37" x14ac:dyDescent="0.45">
      <c r="B638" s="50" t="s">
        <v>98</v>
      </c>
      <c r="C638" s="50" t="s">
        <v>40</v>
      </c>
      <c r="D638" s="71">
        <v>0.25</v>
      </c>
      <c r="E638" s="74">
        <v>6</v>
      </c>
      <c r="F638" s="51"/>
      <c r="G638" s="51"/>
      <c r="H638" s="51">
        <v>1</v>
      </c>
      <c r="I638" s="51"/>
      <c r="J638" s="51"/>
      <c r="K638" s="51"/>
      <c r="L638" s="51">
        <v>2</v>
      </c>
      <c r="M638" s="51"/>
      <c r="N638" s="51"/>
      <c r="O638" s="51"/>
      <c r="P638" s="51">
        <v>2</v>
      </c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69"/>
      <c r="AI638" s="69"/>
      <c r="AJ638" s="75"/>
      <c r="AK638" s="81"/>
    </row>
    <row r="639" spans="2:37" x14ac:dyDescent="0.45">
      <c r="B639" s="50" t="s">
        <v>106</v>
      </c>
      <c r="C639" s="50" t="s">
        <v>40</v>
      </c>
      <c r="D639" s="71">
        <v>0.25</v>
      </c>
      <c r="E639" s="74">
        <v>5</v>
      </c>
      <c r="F639" s="51"/>
      <c r="G639" s="51"/>
      <c r="H639" s="51">
        <v>2</v>
      </c>
      <c r="I639" s="51"/>
      <c r="J639" s="51"/>
      <c r="K639" s="51"/>
      <c r="L639" s="51">
        <v>2</v>
      </c>
      <c r="M639" s="51"/>
      <c r="N639" s="51"/>
      <c r="O639" s="51"/>
      <c r="P639" s="51">
        <v>2</v>
      </c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69"/>
      <c r="AI639" s="69"/>
      <c r="AJ639" s="75"/>
      <c r="AK639" s="81"/>
    </row>
    <row r="640" spans="2:37" x14ac:dyDescent="0.45">
      <c r="B640" s="50" t="s">
        <v>126</v>
      </c>
      <c r="C640" s="50" t="s">
        <v>40</v>
      </c>
      <c r="D640" s="71"/>
      <c r="E640" s="74">
        <v>2</v>
      </c>
      <c r="F640" s="51"/>
      <c r="G640" s="51"/>
      <c r="H640" s="51">
        <v>1</v>
      </c>
      <c r="I640" s="51"/>
      <c r="J640" s="51"/>
      <c r="K640" s="51"/>
      <c r="L640" s="51">
        <v>2</v>
      </c>
      <c r="M640" s="51"/>
      <c r="N640" s="51"/>
      <c r="O640" s="51"/>
      <c r="P640" s="51">
        <v>2</v>
      </c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69"/>
      <c r="AI640" s="69"/>
      <c r="AJ640" s="75"/>
      <c r="AK640" s="81"/>
    </row>
    <row r="641" spans="2:37" x14ac:dyDescent="0.45">
      <c r="B641" s="50" t="s">
        <v>310</v>
      </c>
      <c r="C641" s="50" t="s">
        <v>32</v>
      </c>
      <c r="D641" s="71"/>
      <c r="E641" s="74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>
        <v>8</v>
      </c>
      <c r="AA641" s="51"/>
      <c r="AB641" s="51"/>
      <c r="AC641" s="51"/>
      <c r="AD641" s="51"/>
      <c r="AE641" s="51">
        <v>4</v>
      </c>
      <c r="AF641" s="51"/>
      <c r="AG641" s="51"/>
      <c r="AH641" s="69"/>
      <c r="AI641" s="69"/>
      <c r="AJ641" s="75"/>
      <c r="AK641" s="81"/>
    </row>
    <row r="642" spans="2:37" x14ac:dyDescent="0.45">
      <c r="B642" s="50" t="s">
        <v>310</v>
      </c>
      <c r="C642" s="50" t="s">
        <v>228</v>
      </c>
      <c r="D642" s="71"/>
      <c r="E642" s="74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>
        <v>21</v>
      </c>
      <c r="AD642" s="51"/>
      <c r="AE642" s="51"/>
      <c r="AF642" s="51"/>
      <c r="AG642" s="51"/>
      <c r="AH642" s="69"/>
      <c r="AI642" s="69"/>
      <c r="AJ642" s="75"/>
      <c r="AK642" s="81"/>
    </row>
    <row r="643" spans="2:37" x14ac:dyDescent="0.45">
      <c r="B643" s="50" t="s">
        <v>140</v>
      </c>
      <c r="C643" s="50" t="s">
        <v>32</v>
      </c>
      <c r="D643" s="71"/>
      <c r="E643" s="74"/>
      <c r="F643" s="51"/>
      <c r="G643" s="51"/>
      <c r="H643" s="51"/>
      <c r="I643" s="51">
        <v>1</v>
      </c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>
        <v>1</v>
      </c>
      <c r="AB643" s="51"/>
      <c r="AC643" s="51"/>
      <c r="AD643" s="51"/>
      <c r="AE643" s="51"/>
      <c r="AF643" s="51"/>
      <c r="AG643" s="51"/>
      <c r="AH643" s="69"/>
      <c r="AI643" s="69"/>
      <c r="AJ643" s="75"/>
      <c r="AK643" s="81"/>
    </row>
    <row r="644" spans="2:37" x14ac:dyDescent="0.45">
      <c r="B644" s="50" t="s">
        <v>140</v>
      </c>
      <c r="C644" s="50" t="s">
        <v>228</v>
      </c>
      <c r="D644" s="71"/>
      <c r="E644" s="74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>
        <v>23</v>
      </c>
      <c r="AD644" s="51"/>
      <c r="AE644" s="51"/>
      <c r="AF644" s="51"/>
      <c r="AG644" s="51"/>
      <c r="AH644" s="69"/>
      <c r="AI644" s="69"/>
      <c r="AJ644" s="75"/>
      <c r="AK644" s="81"/>
    </row>
    <row r="645" spans="2:37" x14ac:dyDescent="0.45">
      <c r="B645" s="50" t="s">
        <v>142</v>
      </c>
      <c r="C645" s="50" t="s">
        <v>32</v>
      </c>
      <c r="D645" s="71"/>
      <c r="E645" s="74"/>
      <c r="F645" s="51"/>
      <c r="G645" s="51"/>
      <c r="H645" s="51"/>
      <c r="I645" s="51"/>
      <c r="J645" s="51"/>
      <c r="K645" s="51"/>
      <c r="L645" s="51"/>
      <c r="M645" s="51">
        <v>11</v>
      </c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>
        <v>6</v>
      </c>
      <c r="AA645" s="51"/>
      <c r="AB645" s="51"/>
      <c r="AC645" s="51"/>
      <c r="AD645" s="51"/>
      <c r="AE645" s="51">
        <v>19</v>
      </c>
      <c r="AF645" s="51"/>
      <c r="AG645" s="51"/>
      <c r="AH645" s="69"/>
      <c r="AI645" s="69"/>
      <c r="AJ645" s="75"/>
      <c r="AK645" s="81"/>
    </row>
    <row r="646" spans="2:37" x14ac:dyDescent="0.45">
      <c r="B646" s="50" t="s">
        <v>142</v>
      </c>
      <c r="C646" s="50" t="s">
        <v>228</v>
      </c>
      <c r="D646" s="71"/>
      <c r="E646" s="74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>
        <v>19</v>
      </c>
      <c r="AD646" s="51"/>
      <c r="AE646" s="51"/>
      <c r="AF646" s="51"/>
      <c r="AG646" s="51"/>
      <c r="AH646" s="69"/>
      <c r="AI646" s="69"/>
      <c r="AJ646" s="75"/>
      <c r="AK646" s="81"/>
    </row>
    <row r="647" spans="2:37" x14ac:dyDescent="0.45">
      <c r="B647" s="50" t="s">
        <v>194</v>
      </c>
      <c r="C647" s="50" t="s">
        <v>228</v>
      </c>
      <c r="D647" s="71"/>
      <c r="E647" s="74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>
        <v>2</v>
      </c>
      <c r="AD647" s="51"/>
      <c r="AE647" s="51"/>
      <c r="AF647" s="51"/>
      <c r="AG647" s="51"/>
      <c r="AH647" s="69"/>
      <c r="AI647" s="69"/>
      <c r="AJ647" s="75"/>
      <c r="AK647" s="81"/>
    </row>
    <row r="648" spans="2:37" x14ac:dyDescent="0.45">
      <c r="B648" s="50" t="s">
        <v>311</v>
      </c>
      <c r="C648" s="50" t="s">
        <v>228</v>
      </c>
      <c r="D648" s="71"/>
      <c r="E648" s="74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>
        <v>10</v>
      </c>
      <c r="AD648" s="51"/>
      <c r="AE648" s="51"/>
      <c r="AF648" s="51"/>
      <c r="AG648" s="51"/>
      <c r="AH648" s="69"/>
      <c r="AI648" s="69"/>
      <c r="AJ648" s="75"/>
      <c r="AK648" s="81"/>
    </row>
    <row r="649" spans="2:37" x14ac:dyDescent="0.45">
      <c r="B649" s="50" t="s">
        <v>195</v>
      </c>
      <c r="C649" s="50" t="s">
        <v>228</v>
      </c>
      <c r="D649" s="71"/>
      <c r="E649" s="74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>
        <v>1</v>
      </c>
      <c r="AD649" s="51"/>
      <c r="AE649" s="51"/>
      <c r="AF649" s="51"/>
      <c r="AG649" s="51"/>
      <c r="AH649" s="69"/>
      <c r="AI649" s="69"/>
      <c r="AJ649" s="75"/>
      <c r="AK649" s="81"/>
    </row>
    <row r="650" spans="2:37" x14ac:dyDescent="0.45">
      <c r="B650" s="50" t="s">
        <v>312</v>
      </c>
      <c r="C650" s="50" t="s">
        <v>228</v>
      </c>
      <c r="D650" s="71"/>
      <c r="E650" s="74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>
        <v>8</v>
      </c>
      <c r="AD650" s="51"/>
      <c r="AE650" s="51"/>
      <c r="AF650" s="51"/>
      <c r="AG650" s="51"/>
      <c r="AH650" s="69"/>
      <c r="AI650" s="69"/>
      <c r="AJ650" s="75"/>
      <c r="AK650" s="81"/>
    </row>
    <row r="651" spans="2:37" x14ac:dyDescent="0.45">
      <c r="B651" s="50" t="s">
        <v>516</v>
      </c>
      <c r="C651" s="50" t="s">
        <v>228</v>
      </c>
      <c r="D651" s="71"/>
      <c r="E651" s="74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>
        <v>13</v>
      </c>
      <c r="AD651" s="51"/>
      <c r="AE651" s="51"/>
      <c r="AF651" s="51"/>
      <c r="AG651" s="51"/>
      <c r="AH651" s="69"/>
      <c r="AI651" s="69"/>
      <c r="AJ651" s="75"/>
      <c r="AK651" s="81"/>
    </row>
    <row r="652" spans="2:37" x14ac:dyDescent="0.45">
      <c r="B652" s="50" t="s">
        <v>517</v>
      </c>
      <c r="C652" s="50" t="s">
        <v>228</v>
      </c>
      <c r="D652" s="71"/>
      <c r="E652" s="74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>
        <v>14</v>
      </c>
      <c r="AD652" s="51"/>
      <c r="AE652" s="51"/>
      <c r="AF652" s="51"/>
      <c r="AG652" s="51"/>
      <c r="AH652" s="69"/>
      <c r="AI652" s="69"/>
      <c r="AJ652" s="75"/>
      <c r="AK652" s="81"/>
    </row>
    <row r="653" spans="2:37" x14ac:dyDescent="0.45">
      <c r="B653" s="50" t="s">
        <v>313</v>
      </c>
      <c r="C653" s="50" t="s">
        <v>228</v>
      </c>
      <c r="D653" s="71"/>
      <c r="E653" s="74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>
        <v>16</v>
      </c>
      <c r="AD653" s="51"/>
      <c r="AE653" s="51"/>
      <c r="AF653" s="51"/>
      <c r="AG653" s="51"/>
      <c r="AH653" s="69"/>
      <c r="AI653" s="69"/>
      <c r="AJ653" s="75"/>
      <c r="AK653" s="81"/>
    </row>
    <row r="654" spans="2:37" x14ac:dyDescent="0.45">
      <c r="B654" s="50" t="s">
        <v>314</v>
      </c>
      <c r="C654" s="50" t="s">
        <v>228</v>
      </c>
      <c r="D654" s="71"/>
      <c r="E654" s="74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>
        <v>19</v>
      </c>
      <c r="AD654" s="51"/>
      <c r="AE654" s="51"/>
      <c r="AF654" s="51"/>
      <c r="AG654" s="51"/>
      <c r="AH654" s="69"/>
      <c r="AI654" s="69"/>
      <c r="AJ654" s="75"/>
      <c r="AK654" s="81"/>
    </row>
    <row r="655" spans="2:37" x14ac:dyDescent="0.45">
      <c r="B655" s="50" t="s">
        <v>315</v>
      </c>
      <c r="C655" s="50" t="s">
        <v>228</v>
      </c>
      <c r="D655" s="71"/>
      <c r="E655" s="74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>
        <v>12</v>
      </c>
      <c r="AD655" s="51"/>
      <c r="AE655" s="51"/>
      <c r="AF655" s="51"/>
      <c r="AG655" s="51"/>
      <c r="AH655" s="69"/>
      <c r="AI655" s="69"/>
      <c r="AJ655" s="75"/>
      <c r="AK655" s="81"/>
    </row>
    <row r="656" spans="2:37" x14ac:dyDescent="0.45">
      <c r="B656" s="50" t="s">
        <v>316</v>
      </c>
      <c r="C656" s="50" t="s">
        <v>228</v>
      </c>
      <c r="D656" s="71"/>
      <c r="E656" s="74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>
        <v>33</v>
      </c>
      <c r="AD656" s="51"/>
      <c r="AE656" s="51"/>
      <c r="AF656" s="51"/>
      <c r="AG656" s="51"/>
      <c r="AH656" s="69"/>
      <c r="AI656" s="69"/>
      <c r="AJ656" s="75"/>
      <c r="AK656" s="81"/>
    </row>
    <row r="657" spans="2:37" x14ac:dyDescent="0.45">
      <c r="B657" s="50" t="s">
        <v>112</v>
      </c>
      <c r="C657" s="50" t="s">
        <v>32</v>
      </c>
      <c r="D657" s="71"/>
      <c r="E657" s="74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>
        <v>12</v>
      </c>
      <c r="Z657" s="51"/>
      <c r="AA657" s="51"/>
      <c r="AB657" s="51"/>
      <c r="AC657" s="51">
        <v>12</v>
      </c>
      <c r="AD657" s="51"/>
      <c r="AE657" s="51"/>
      <c r="AF657" s="51"/>
      <c r="AG657" s="51"/>
      <c r="AH657" s="69">
        <v>12</v>
      </c>
      <c r="AI657" s="69"/>
      <c r="AJ657" s="75"/>
      <c r="AK657" s="81"/>
    </row>
    <row r="658" spans="2:37" x14ac:dyDescent="0.45">
      <c r="B658" s="50" t="s">
        <v>518</v>
      </c>
      <c r="C658" s="50" t="s">
        <v>554</v>
      </c>
      <c r="D658" s="71"/>
      <c r="E658" s="74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/>
      <c r="AE658" s="51"/>
      <c r="AF658" s="51">
        <v>14</v>
      </c>
      <c r="AG658" s="51"/>
      <c r="AH658" s="69"/>
      <c r="AI658" s="69"/>
      <c r="AJ658" s="75"/>
      <c r="AK658" s="81"/>
    </row>
    <row r="659" spans="2:37" x14ac:dyDescent="0.45">
      <c r="B659" s="50" t="s">
        <v>518</v>
      </c>
      <c r="C659" s="50" t="s">
        <v>228</v>
      </c>
      <c r="D659" s="71"/>
      <c r="E659" s="74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>
        <v>18</v>
      </c>
      <c r="AD659" s="51"/>
      <c r="AE659" s="51"/>
      <c r="AF659" s="51"/>
      <c r="AG659" s="51"/>
      <c r="AH659" s="69"/>
      <c r="AI659" s="69"/>
      <c r="AJ659" s="75"/>
      <c r="AK659" s="81"/>
    </row>
    <row r="660" spans="2:37" x14ac:dyDescent="0.45">
      <c r="B660" s="50" t="s">
        <v>519</v>
      </c>
      <c r="C660" s="50" t="s">
        <v>328</v>
      </c>
      <c r="D660" s="71">
        <v>0.5</v>
      </c>
      <c r="E660" s="74">
        <v>1</v>
      </c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/>
      <c r="AE660" s="51"/>
      <c r="AF660" s="51"/>
      <c r="AG660" s="51"/>
      <c r="AH660" s="69"/>
      <c r="AI660" s="69"/>
      <c r="AJ660" s="75"/>
      <c r="AK660" s="81"/>
    </row>
    <row r="661" spans="2:37" x14ac:dyDescent="0.45">
      <c r="B661" s="50" t="s">
        <v>519</v>
      </c>
      <c r="C661" s="50" t="s">
        <v>228</v>
      </c>
      <c r="D661" s="71"/>
      <c r="E661" s="74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>
        <v>19</v>
      </c>
      <c r="AD661" s="51"/>
      <c r="AE661" s="51"/>
      <c r="AF661" s="51"/>
      <c r="AG661" s="51"/>
      <c r="AH661" s="69"/>
      <c r="AI661" s="69"/>
      <c r="AJ661" s="75"/>
      <c r="AK661" s="81"/>
    </row>
    <row r="662" spans="2:37" x14ac:dyDescent="0.45">
      <c r="B662" s="50" t="s">
        <v>230</v>
      </c>
      <c r="C662" s="50" t="s">
        <v>554</v>
      </c>
      <c r="D662" s="71"/>
      <c r="E662" s="74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/>
      <c r="AE662" s="51"/>
      <c r="AF662" s="51">
        <v>52</v>
      </c>
      <c r="AG662" s="51"/>
      <c r="AH662" s="69"/>
      <c r="AI662" s="69"/>
      <c r="AJ662" s="75"/>
      <c r="AK662" s="81"/>
    </row>
    <row r="663" spans="2:37" x14ac:dyDescent="0.45">
      <c r="B663" s="50" t="s">
        <v>230</v>
      </c>
      <c r="C663" s="50" t="s">
        <v>228</v>
      </c>
      <c r="D663" s="71"/>
      <c r="E663" s="74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>
        <v>86</v>
      </c>
      <c r="AD663" s="51"/>
      <c r="AE663" s="51"/>
      <c r="AF663" s="51"/>
      <c r="AG663" s="51"/>
      <c r="AH663" s="69"/>
      <c r="AI663" s="69"/>
      <c r="AJ663" s="75"/>
      <c r="AK663" s="81"/>
    </row>
    <row r="664" spans="2:37" x14ac:dyDescent="0.45">
      <c r="B664" s="50" t="s">
        <v>317</v>
      </c>
      <c r="C664" s="50" t="s">
        <v>32</v>
      </c>
      <c r="D664" s="71">
        <v>0.5</v>
      </c>
      <c r="E664" s="74">
        <v>2</v>
      </c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>
        <v>4</v>
      </c>
      <c r="S664" s="51"/>
      <c r="T664" s="51"/>
      <c r="U664" s="51"/>
      <c r="V664" s="51"/>
      <c r="W664" s="51"/>
      <c r="X664" s="51"/>
      <c r="Y664" s="51">
        <v>12</v>
      </c>
      <c r="Z664" s="51"/>
      <c r="AA664" s="51"/>
      <c r="AB664" s="51"/>
      <c r="AC664" s="51"/>
      <c r="AD664" s="51">
        <v>22</v>
      </c>
      <c r="AE664" s="51"/>
      <c r="AF664" s="51"/>
      <c r="AG664" s="51"/>
      <c r="AH664" s="69"/>
      <c r="AI664" s="69"/>
      <c r="AJ664" s="75"/>
      <c r="AK664" s="81"/>
    </row>
    <row r="665" spans="2:37" x14ac:dyDescent="0.45">
      <c r="B665" s="50" t="s">
        <v>317</v>
      </c>
      <c r="C665" s="50" t="s">
        <v>228</v>
      </c>
      <c r="D665" s="71"/>
      <c r="E665" s="74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>
        <v>18</v>
      </c>
      <c r="AD665" s="51"/>
      <c r="AE665" s="51"/>
      <c r="AF665" s="51"/>
      <c r="AG665" s="51"/>
      <c r="AH665" s="69"/>
      <c r="AI665" s="69"/>
      <c r="AJ665" s="75"/>
      <c r="AK665" s="81"/>
    </row>
    <row r="666" spans="2:37" x14ac:dyDescent="0.45">
      <c r="B666" s="50" t="s">
        <v>633</v>
      </c>
      <c r="C666" s="50" t="s">
        <v>41</v>
      </c>
      <c r="D666" s="71">
        <v>0.5</v>
      </c>
      <c r="E666" s="74">
        <v>6</v>
      </c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/>
      <c r="AE666" s="51"/>
      <c r="AF666" s="51"/>
      <c r="AG666" s="51"/>
      <c r="AH666" s="69"/>
      <c r="AI666" s="69"/>
      <c r="AJ666" s="75"/>
      <c r="AK666" s="81"/>
    </row>
    <row r="667" spans="2:37" x14ac:dyDescent="0.45">
      <c r="B667" s="50" t="s">
        <v>607</v>
      </c>
      <c r="C667" s="50" t="s">
        <v>41</v>
      </c>
      <c r="D667" s="71">
        <v>0.5</v>
      </c>
      <c r="E667" s="74">
        <v>2</v>
      </c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/>
      <c r="AE667" s="51"/>
      <c r="AF667" s="51"/>
      <c r="AG667" s="51"/>
      <c r="AH667" s="69"/>
      <c r="AI667" s="69"/>
      <c r="AJ667" s="75"/>
      <c r="AK667" s="81"/>
    </row>
    <row r="668" spans="2:37" x14ac:dyDescent="0.45">
      <c r="B668" s="50" t="s">
        <v>589</v>
      </c>
      <c r="C668" s="50" t="s">
        <v>41</v>
      </c>
      <c r="D668" s="71">
        <v>0.5</v>
      </c>
      <c r="E668" s="74">
        <v>7</v>
      </c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/>
      <c r="AE668" s="51"/>
      <c r="AF668" s="51"/>
      <c r="AG668" s="51"/>
      <c r="AH668" s="69"/>
      <c r="AI668" s="69"/>
      <c r="AJ668" s="75"/>
      <c r="AK668" s="81"/>
    </row>
    <row r="669" spans="2:37" x14ac:dyDescent="0.45">
      <c r="B669" s="50" t="s">
        <v>158</v>
      </c>
      <c r="C669" s="50" t="s">
        <v>40</v>
      </c>
      <c r="D669" s="71"/>
      <c r="E669" s="74">
        <v>5</v>
      </c>
      <c r="F669" s="51"/>
      <c r="G669" s="51"/>
      <c r="H669" s="51">
        <v>1</v>
      </c>
      <c r="I669" s="51"/>
      <c r="J669" s="51"/>
      <c r="K669" s="51"/>
      <c r="L669" s="51">
        <v>2</v>
      </c>
      <c r="M669" s="51"/>
      <c r="N669" s="51"/>
      <c r="O669" s="51"/>
      <c r="P669" s="51">
        <v>2</v>
      </c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/>
      <c r="AE669" s="51"/>
      <c r="AF669" s="51"/>
      <c r="AG669" s="51"/>
      <c r="AH669" s="69"/>
      <c r="AI669" s="69"/>
      <c r="AJ669" s="75"/>
      <c r="AK669" s="81"/>
    </row>
    <row r="670" spans="2:37" x14ac:dyDescent="0.45">
      <c r="B670" s="50" t="s">
        <v>149</v>
      </c>
      <c r="C670" s="50" t="s">
        <v>40</v>
      </c>
      <c r="D670" s="71"/>
      <c r="E670" s="74"/>
      <c r="F670" s="51"/>
      <c r="G670" s="51"/>
      <c r="H670" s="51">
        <v>1</v>
      </c>
      <c r="I670" s="51"/>
      <c r="J670" s="51"/>
      <c r="K670" s="51"/>
      <c r="L670" s="51">
        <v>2</v>
      </c>
      <c r="M670" s="51"/>
      <c r="N670" s="51"/>
      <c r="O670" s="51"/>
      <c r="P670" s="51">
        <v>2</v>
      </c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/>
      <c r="AE670" s="51"/>
      <c r="AF670" s="51"/>
      <c r="AG670" s="51"/>
      <c r="AH670" s="69"/>
      <c r="AI670" s="69"/>
      <c r="AJ670" s="75"/>
      <c r="AK670" s="81"/>
    </row>
    <row r="671" spans="2:37" x14ac:dyDescent="0.45">
      <c r="B671" s="50" t="s">
        <v>146</v>
      </c>
      <c r="C671" s="50" t="s">
        <v>40</v>
      </c>
      <c r="D671" s="71">
        <v>0.5</v>
      </c>
      <c r="E671" s="74">
        <v>1</v>
      </c>
      <c r="F671" s="51">
        <v>2</v>
      </c>
      <c r="G671" s="51"/>
      <c r="H671" s="51"/>
      <c r="I671" s="51"/>
      <c r="J671" s="51"/>
      <c r="K671" s="51"/>
      <c r="L671" s="51">
        <v>3</v>
      </c>
      <c r="M671" s="51"/>
      <c r="N671" s="51"/>
      <c r="O671" s="51"/>
      <c r="P671" s="51">
        <v>3</v>
      </c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/>
      <c r="AE671" s="51"/>
      <c r="AF671" s="51"/>
      <c r="AG671" s="51"/>
      <c r="AH671" s="69"/>
      <c r="AI671" s="69"/>
      <c r="AJ671" s="75"/>
      <c r="AK671" s="81"/>
    </row>
    <row r="672" spans="2:37" x14ac:dyDescent="0.45">
      <c r="B672" s="50" t="s">
        <v>590</v>
      </c>
      <c r="C672" s="50" t="s">
        <v>554</v>
      </c>
      <c r="D672" s="71"/>
      <c r="E672" s="74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/>
      <c r="AE672" s="51"/>
      <c r="AF672" s="51">
        <v>11</v>
      </c>
      <c r="AG672" s="51"/>
      <c r="AH672" s="69"/>
      <c r="AI672" s="69"/>
      <c r="AJ672" s="75"/>
      <c r="AK672" s="81"/>
    </row>
    <row r="673" spans="2:37" x14ac:dyDescent="0.45">
      <c r="B673" s="50" t="s">
        <v>591</v>
      </c>
      <c r="C673" s="50" t="s">
        <v>554</v>
      </c>
      <c r="D673" s="71"/>
      <c r="E673" s="74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/>
      <c r="AE673" s="51"/>
      <c r="AF673" s="51">
        <v>6</v>
      </c>
      <c r="AG673" s="51"/>
      <c r="AH673" s="69"/>
      <c r="AI673" s="69"/>
      <c r="AJ673" s="75"/>
      <c r="AK673" s="81"/>
    </row>
    <row r="674" spans="2:37" x14ac:dyDescent="0.45">
      <c r="B674" s="50" t="s">
        <v>520</v>
      </c>
      <c r="C674" s="50" t="s">
        <v>228</v>
      </c>
      <c r="D674" s="71"/>
      <c r="E674" s="74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>
        <v>33</v>
      </c>
      <c r="AD674" s="51"/>
      <c r="AE674" s="51"/>
      <c r="AF674" s="51"/>
      <c r="AG674" s="51"/>
      <c r="AH674" s="69"/>
      <c r="AI674" s="69"/>
      <c r="AJ674" s="75"/>
      <c r="AK674" s="81"/>
    </row>
    <row r="675" spans="2:37" x14ac:dyDescent="0.45">
      <c r="B675" s="50" t="s">
        <v>521</v>
      </c>
      <c r="C675" s="50" t="s">
        <v>228</v>
      </c>
      <c r="D675" s="71"/>
      <c r="E675" s="74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>
        <v>35</v>
      </c>
      <c r="AD675" s="51"/>
      <c r="AE675" s="51"/>
      <c r="AF675" s="51"/>
      <c r="AG675" s="51"/>
      <c r="AH675" s="69"/>
      <c r="AI675" s="69"/>
      <c r="AJ675" s="75"/>
      <c r="AK675" s="81"/>
    </row>
    <row r="676" spans="2:37" x14ac:dyDescent="0.45">
      <c r="B676" s="50" t="s">
        <v>522</v>
      </c>
      <c r="C676" s="50" t="s">
        <v>228</v>
      </c>
      <c r="D676" s="71"/>
      <c r="E676" s="74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>
        <v>25</v>
      </c>
      <c r="AD676" s="51"/>
      <c r="AE676" s="51"/>
      <c r="AF676" s="51"/>
      <c r="AG676" s="51"/>
      <c r="AH676" s="69"/>
      <c r="AI676" s="69"/>
      <c r="AJ676" s="75"/>
      <c r="AK676" s="81"/>
    </row>
    <row r="677" spans="2:37" x14ac:dyDescent="0.45">
      <c r="B677" s="50" t="s">
        <v>523</v>
      </c>
      <c r="C677" s="50" t="s">
        <v>228</v>
      </c>
      <c r="D677" s="71"/>
      <c r="E677" s="74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>
        <v>24</v>
      </c>
      <c r="AD677" s="51"/>
      <c r="AE677" s="51"/>
      <c r="AF677" s="51"/>
      <c r="AG677" s="51"/>
      <c r="AH677" s="69"/>
      <c r="AI677" s="69"/>
      <c r="AJ677" s="75"/>
      <c r="AK677" s="81"/>
    </row>
    <row r="678" spans="2:37" x14ac:dyDescent="0.45">
      <c r="B678" s="50" t="s">
        <v>524</v>
      </c>
      <c r="C678" s="50" t="s">
        <v>554</v>
      </c>
      <c r="D678" s="71"/>
      <c r="E678" s="74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/>
      <c r="AE678" s="51"/>
      <c r="AF678" s="51">
        <v>16</v>
      </c>
      <c r="AG678" s="51"/>
      <c r="AH678" s="69"/>
      <c r="AI678" s="69"/>
      <c r="AJ678" s="75"/>
      <c r="AK678" s="81"/>
    </row>
    <row r="679" spans="2:37" x14ac:dyDescent="0.45">
      <c r="B679" s="50" t="s">
        <v>524</v>
      </c>
      <c r="C679" s="50" t="s">
        <v>228</v>
      </c>
      <c r="D679" s="71"/>
      <c r="E679" s="74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>
        <v>14</v>
      </c>
      <c r="AD679" s="51"/>
      <c r="AE679" s="51"/>
      <c r="AF679" s="51"/>
      <c r="AG679" s="51"/>
      <c r="AH679" s="69"/>
      <c r="AI679" s="69"/>
      <c r="AJ679" s="75"/>
      <c r="AK679" s="81"/>
    </row>
    <row r="680" spans="2:37" x14ac:dyDescent="0.45">
      <c r="B680" s="50" t="s">
        <v>525</v>
      </c>
      <c r="C680" s="50" t="s">
        <v>554</v>
      </c>
      <c r="D680" s="71"/>
      <c r="E680" s="74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/>
      <c r="AE680" s="51"/>
      <c r="AF680" s="51">
        <v>21</v>
      </c>
      <c r="AG680" s="51"/>
      <c r="AH680" s="69"/>
      <c r="AI680" s="69"/>
      <c r="AJ680" s="75"/>
      <c r="AK680" s="81"/>
    </row>
    <row r="681" spans="2:37" x14ac:dyDescent="0.45">
      <c r="B681" s="50" t="s">
        <v>525</v>
      </c>
      <c r="C681" s="50" t="s">
        <v>228</v>
      </c>
      <c r="D681" s="71"/>
      <c r="E681" s="74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>
        <v>28</v>
      </c>
      <c r="AD681" s="51"/>
      <c r="AE681" s="51"/>
      <c r="AF681" s="51"/>
      <c r="AG681" s="51"/>
      <c r="AH681" s="69"/>
      <c r="AI681" s="69"/>
      <c r="AJ681" s="75"/>
      <c r="AK681" s="81"/>
    </row>
    <row r="682" spans="2:37" x14ac:dyDescent="0.45">
      <c r="B682" s="50" t="s">
        <v>526</v>
      </c>
      <c r="C682" s="50" t="s">
        <v>228</v>
      </c>
      <c r="D682" s="71"/>
      <c r="E682" s="74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>
        <v>7</v>
      </c>
      <c r="AD682" s="51"/>
      <c r="AE682" s="51"/>
      <c r="AF682" s="51"/>
      <c r="AG682" s="51"/>
      <c r="AH682" s="69"/>
      <c r="AI682" s="69"/>
      <c r="AJ682" s="75"/>
      <c r="AK682" s="81"/>
    </row>
    <row r="683" spans="2:37" x14ac:dyDescent="0.45">
      <c r="B683" s="50" t="s">
        <v>527</v>
      </c>
      <c r="C683" s="50" t="s">
        <v>615</v>
      </c>
      <c r="D683" s="71">
        <v>0.25</v>
      </c>
      <c r="E683" s="74">
        <v>6</v>
      </c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69"/>
      <c r="AI683" s="69"/>
      <c r="AJ683" s="75"/>
      <c r="AK683" s="81"/>
    </row>
    <row r="684" spans="2:37" x14ac:dyDescent="0.45">
      <c r="B684" s="50" t="s">
        <v>527</v>
      </c>
      <c r="C684" s="50" t="s">
        <v>554</v>
      </c>
      <c r="D684" s="71"/>
      <c r="E684" s="74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/>
      <c r="AE684" s="51"/>
      <c r="AF684" s="51">
        <v>40</v>
      </c>
      <c r="AG684" s="51"/>
      <c r="AH684" s="69"/>
      <c r="AI684" s="69"/>
      <c r="AJ684" s="75"/>
      <c r="AK684" s="81"/>
    </row>
    <row r="685" spans="2:37" x14ac:dyDescent="0.45">
      <c r="B685" s="50" t="s">
        <v>527</v>
      </c>
      <c r="C685" s="50" t="s">
        <v>228</v>
      </c>
      <c r="D685" s="71"/>
      <c r="E685" s="74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>
        <v>30</v>
      </c>
      <c r="AD685" s="51"/>
      <c r="AE685" s="51"/>
      <c r="AF685" s="51"/>
      <c r="AG685" s="51"/>
      <c r="AH685" s="69"/>
      <c r="AI685" s="69"/>
      <c r="AJ685" s="75"/>
      <c r="AK685" s="81"/>
    </row>
    <row r="686" spans="2:37" x14ac:dyDescent="0.45">
      <c r="B686" s="50" t="s">
        <v>528</v>
      </c>
      <c r="C686" s="50" t="s">
        <v>228</v>
      </c>
      <c r="D686" s="71"/>
      <c r="E686" s="74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>
        <v>11</v>
      </c>
      <c r="AD686" s="51"/>
      <c r="AE686" s="51"/>
      <c r="AF686" s="51"/>
      <c r="AG686" s="51"/>
      <c r="AH686" s="69"/>
      <c r="AI686" s="69"/>
      <c r="AJ686" s="75"/>
      <c r="AK686" s="81"/>
    </row>
    <row r="687" spans="2:37" x14ac:dyDescent="0.45">
      <c r="B687" s="50" t="s">
        <v>529</v>
      </c>
      <c r="C687" s="50" t="s">
        <v>228</v>
      </c>
      <c r="D687" s="71"/>
      <c r="E687" s="74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>
        <v>39</v>
      </c>
      <c r="AD687" s="51"/>
      <c r="AE687" s="51"/>
      <c r="AF687" s="51"/>
      <c r="AG687" s="51"/>
      <c r="AH687" s="69"/>
      <c r="AI687" s="69"/>
      <c r="AJ687" s="75"/>
      <c r="AK687" s="81"/>
    </row>
    <row r="688" spans="2:37" x14ac:dyDescent="0.45">
      <c r="B688" s="50" t="s">
        <v>318</v>
      </c>
      <c r="C688" s="50" t="s">
        <v>228</v>
      </c>
      <c r="D688" s="71"/>
      <c r="E688" s="74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>
        <v>16</v>
      </c>
      <c r="AD688" s="51">
        <v>15</v>
      </c>
      <c r="AE688" s="51"/>
      <c r="AF688" s="51"/>
      <c r="AG688" s="51"/>
      <c r="AH688" s="69"/>
      <c r="AI688" s="69">
        <v>36</v>
      </c>
      <c r="AJ688" s="75"/>
      <c r="AK688" s="81"/>
    </row>
    <row r="689" spans="2:37" x14ac:dyDescent="0.45">
      <c r="B689" s="50" t="s">
        <v>530</v>
      </c>
      <c r="C689" s="50" t="s">
        <v>228</v>
      </c>
      <c r="D689" s="71"/>
      <c r="E689" s="74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>
        <v>18</v>
      </c>
      <c r="AD689" s="51"/>
      <c r="AE689" s="51"/>
      <c r="AF689" s="51"/>
      <c r="AG689" s="51"/>
      <c r="AH689" s="69"/>
      <c r="AI689" s="69"/>
      <c r="AJ689" s="75"/>
      <c r="AK689" s="81"/>
    </row>
    <row r="690" spans="2:37" x14ac:dyDescent="0.45">
      <c r="B690" s="50" t="s">
        <v>531</v>
      </c>
      <c r="C690" s="50" t="s">
        <v>228</v>
      </c>
      <c r="D690" s="71"/>
      <c r="E690" s="74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>
        <v>13</v>
      </c>
      <c r="AD690" s="51"/>
      <c r="AE690" s="51"/>
      <c r="AF690" s="51"/>
      <c r="AG690" s="51"/>
      <c r="AH690" s="69"/>
      <c r="AI690" s="69"/>
      <c r="AJ690" s="75"/>
      <c r="AK690" s="81"/>
    </row>
    <row r="691" spans="2:37" x14ac:dyDescent="0.45">
      <c r="B691" s="50" t="s">
        <v>532</v>
      </c>
      <c r="C691" s="50" t="s">
        <v>228</v>
      </c>
      <c r="D691" s="71"/>
      <c r="E691" s="74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>
        <v>28</v>
      </c>
      <c r="AD691" s="51"/>
      <c r="AE691" s="51"/>
      <c r="AF691" s="51"/>
      <c r="AG691" s="51"/>
      <c r="AH691" s="69"/>
      <c r="AI691" s="69"/>
      <c r="AJ691" s="75"/>
      <c r="AK691" s="81"/>
    </row>
    <row r="692" spans="2:37" x14ac:dyDescent="0.45">
      <c r="B692" s="50" t="s">
        <v>533</v>
      </c>
      <c r="C692" s="50" t="s">
        <v>34</v>
      </c>
      <c r="D692" s="71"/>
      <c r="E692" s="74">
        <v>2</v>
      </c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/>
      <c r="AE692" s="51"/>
      <c r="AF692" s="51"/>
      <c r="AG692" s="51"/>
      <c r="AH692" s="69"/>
      <c r="AI692" s="69"/>
      <c r="AJ692" s="75"/>
      <c r="AK692" s="81"/>
    </row>
    <row r="693" spans="2:37" x14ac:dyDescent="0.45">
      <c r="B693" s="50" t="s">
        <v>533</v>
      </c>
      <c r="C693" s="50" t="s">
        <v>228</v>
      </c>
      <c r="D693" s="71"/>
      <c r="E693" s="74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>
        <v>29</v>
      </c>
      <c r="AD693" s="51"/>
      <c r="AE693" s="51"/>
      <c r="AF693" s="51"/>
      <c r="AG693" s="51"/>
      <c r="AH693" s="69"/>
      <c r="AI693" s="69"/>
      <c r="AJ693" s="75"/>
      <c r="AK693" s="81"/>
    </row>
    <row r="694" spans="2:37" x14ac:dyDescent="0.45">
      <c r="B694" s="50" t="s">
        <v>534</v>
      </c>
      <c r="C694" s="50" t="s">
        <v>228</v>
      </c>
      <c r="D694" s="71"/>
      <c r="E694" s="74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>
        <v>29</v>
      </c>
      <c r="AD694" s="51"/>
      <c r="AE694" s="51"/>
      <c r="AF694" s="51"/>
      <c r="AG694" s="51"/>
      <c r="AH694" s="69"/>
      <c r="AI694" s="69"/>
      <c r="AJ694" s="75"/>
      <c r="AK694" s="81"/>
    </row>
    <row r="695" spans="2:37" x14ac:dyDescent="0.45">
      <c r="B695" s="50" t="s">
        <v>535</v>
      </c>
      <c r="C695" s="50" t="s">
        <v>228</v>
      </c>
      <c r="D695" s="71"/>
      <c r="E695" s="74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>
        <v>19</v>
      </c>
      <c r="AD695" s="51"/>
      <c r="AE695" s="51"/>
      <c r="AF695" s="51"/>
      <c r="AG695" s="51"/>
      <c r="AH695" s="69"/>
      <c r="AI695" s="69"/>
      <c r="AJ695" s="75"/>
      <c r="AK695" s="81"/>
    </row>
    <row r="696" spans="2:37" x14ac:dyDescent="0.45">
      <c r="B696" s="50" t="s">
        <v>536</v>
      </c>
      <c r="C696" s="50" t="s">
        <v>228</v>
      </c>
      <c r="D696" s="71"/>
      <c r="E696" s="74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>
        <v>78</v>
      </c>
      <c r="AD696" s="51"/>
      <c r="AE696" s="51"/>
      <c r="AF696" s="51"/>
      <c r="AG696" s="51"/>
      <c r="AH696" s="69"/>
      <c r="AI696" s="69"/>
      <c r="AJ696" s="75"/>
      <c r="AK696" s="81"/>
    </row>
    <row r="697" spans="2:37" x14ac:dyDescent="0.45">
      <c r="B697" s="50" t="s">
        <v>537</v>
      </c>
      <c r="C697" s="50" t="s">
        <v>228</v>
      </c>
      <c r="D697" s="71"/>
      <c r="E697" s="74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>
        <v>15</v>
      </c>
      <c r="AD697" s="51"/>
      <c r="AE697" s="51"/>
      <c r="AF697" s="51"/>
      <c r="AG697" s="51"/>
      <c r="AH697" s="69"/>
      <c r="AI697" s="69"/>
      <c r="AJ697" s="75"/>
      <c r="AK697" s="81"/>
    </row>
    <row r="698" spans="2:37" x14ac:dyDescent="0.45">
      <c r="B698" s="50" t="s">
        <v>159</v>
      </c>
      <c r="C698" s="50" t="s">
        <v>40</v>
      </c>
      <c r="D698" s="71"/>
      <c r="E698" s="74"/>
      <c r="F698" s="51"/>
      <c r="G698" s="51"/>
      <c r="H698" s="51">
        <v>2</v>
      </c>
      <c r="I698" s="51"/>
      <c r="J698" s="51">
        <v>2</v>
      </c>
      <c r="K698" s="51"/>
      <c r="L698" s="51"/>
      <c r="M698" s="51"/>
      <c r="N698" s="51"/>
      <c r="O698" s="51">
        <v>2</v>
      </c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/>
      <c r="AE698" s="51"/>
      <c r="AF698" s="51"/>
      <c r="AG698" s="51"/>
      <c r="AH698" s="69"/>
      <c r="AI698" s="69"/>
      <c r="AJ698" s="75"/>
      <c r="AK698" s="81"/>
    </row>
    <row r="699" spans="2:37" x14ac:dyDescent="0.45">
      <c r="B699" s="50" t="s">
        <v>80</v>
      </c>
      <c r="C699" s="50" t="s">
        <v>40</v>
      </c>
      <c r="D699" s="71"/>
      <c r="E699" s="74"/>
      <c r="F699" s="51"/>
      <c r="G699" s="51"/>
      <c r="H699" s="51">
        <v>1</v>
      </c>
      <c r="I699" s="51"/>
      <c r="J699" s="51"/>
      <c r="K699" s="51"/>
      <c r="L699" s="51">
        <v>2</v>
      </c>
      <c r="M699" s="51"/>
      <c r="N699" s="51"/>
      <c r="O699" s="51"/>
      <c r="P699" s="51">
        <v>2</v>
      </c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/>
      <c r="AE699" s="51"/>
      <c r="AF699" s="51"/>
      <c r="AG699" s="51"/>
      <c r="AH699" s="69"/>
      <c r="AI699" s="69"/>
      <c r="AJ699" s="75"/>
      <c r="AK699" s="81"/>
    </row>
    <row r="700" spans="2:37" x14ac:dyDescent="0.45">
      <c r="B700" s="50" t="s">
        <v>538</v>
      </c>
      <c r="C700" s="50" t="s">
        <v>228</v>
      </c>
      <c r="D700" s="71"/>
      <c r="E700" s="74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>
        <v>18</v>
      </c>
      <c r="AD700" s="51"/>
      <c r="AE700" s="51"/>
      <c r="AF700" s="51"/>
      <c r="AG700" s="51"/>
      <c r="AH700" s="69"/>
      <c r="AI700" s="69"/>
      <c r="AJ700" s="75"/>
      <c r="AK700" s="81"/>
    </row>
    <row r="701" spans="2:37" x14ac:dyDescent="0.45">
      <c r="B701" s="50" t="s">
        <v>539</v>
      </c>
      <c r="C701" s="50" t="s">
        <v>228</v>
      </c>
      <c r="D701" s="71"/>
      <c r="E701" s="74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>
        <v>29</v>
      </c>
      <c r="AD701" s="51"/>
      <c r="AE701" s="51"/>
      <c r="AF701" s="51"/>
      <c r="AG701" s="51"/>
      <c r="AH701" s="69"/>
      <c r="AI701" s="69"/>
      <c r="AJ701" s="75"/>
      <c r="AK701" s="81"/>
    </row>
    <row r="702" spans="2:37" x14ac:dyDescent="0.45">
      <c r="B702" s="50" t="s">
        <v>88</v>
      </c>
      <c r="C702" s="50" t="s">
        <v>40</v>
      </c>
      <c r="D702" s="71"/>
      <c r="E702" s="74"/>
      <c r="F702" s="51"/>
      <c r="G702" s="51">
        <v>2</v>
      </c>
      <c r="H702" s="51"/>
      <c r="I702" s="51"/>
      <c r="J702" s="51"/>
      <c r="K702" s="51"/>
      <c r="L702" s="51">
        <v>3</v>
      </c>
      <c r="M702" s="51"/>
      <c r="N702" s="51"/>
      <c r="O702" s="51"/>
      <c r="P702" s="51">
        <v>3</v>
      </c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/>
      <c r="AE702" s="51"/>
      <c r="AF702" s="51"/>
      <c r="AG702" s="51"/>
      <c r="AH702" s="69"/>
      <c r="AI702" s="69"/>
      <c r="AJ702" s="75"/>
      <c r="AK702" s="81"/>
    </row>
    <row r="703" spans="2:37" x14ac:dyDescent="0.45">
      <c r="B703" s="50" t="s">
        <v>592</v>
      </c>
      <c r="C703" s="50" t="s">
        <v>554</v>
      </c>
      <c r="D703" s="71"/>
      <c r="E703" s="74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/>
      <c r="AE703" s="51"/>
      <c r="AF703" s="51">
        <v>8</v>
      </c>
      <c r="AG703" s="51"/>
      <c r="AH703" s="69"/>
      <c r="AI703" s="69"/>
      <c r="AJ703" s="75"/>
      <c r="AK703" s="81"/>
    </row>
    <row r="704" spans="2:37" x14ac:dyDescent="0.45">
      <c r="B704" s="50" t="s">
        <v>593</v>
      </c>
      <c r="C704" s="50" t="s">
        <v>554</v>
      </c>
      <c r="D704" s="71"/>
      <c r="E704" s="74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/>
      <c r="AE704" s="51"/>
      <c r="AF704" s="51">
        <v>5</v>
      </c>
      <c r="AG704" s="51"/>
      <c r="AH704" s="69"/>
      <c r="AI704" s="69"/>
      <c r="AJ704" s="75"/>
      <c r="AK704" s="81"/>
    </row>
    <row r="705" spans="2:37" x14ac:dyDescent="0.45">
      <c r="B705" s="50" t="s">
        <v>540</v>
      </c>
      <c r="C705" s="50" t="s">
        <v>228</v>
      </c>
      <c r="D705" s="71"/>
      <c r="E705" s="74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>
        <v>49</v>
      </c>
      <c r="AD705" s="51"/>
      <c r="AE705" s="51"/>
      <c r="AF705" s="51"/>
      <c r="AG705" s="51"/>
      <c r="AH705" s="69"/>
      <c r="AI705" s="69"/>
      <c r="AJ705" s="75"/>
      <c r="AK705" s="81"/>
    </row>
    <row r="706" spans="2:37" x14ac:dyDescent="0.45">
      <c r="B706" s="50" t="s">
        <v>541</v>
      </c>
      <c r="C706" s="50" t="s">
        <v>228</v>
      </c>
      <c r="D706" s="71"/>
      <c r="E706" s="74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>
        <v>17</v>
      </c>
      <c r="AD706" s="51"/>
      <c r="AE706" s="51"/>
      <c r="AF706" s="51"/>
      <c r="AG706" s="51"/>
      <c r="AH706" s="69"/>
      <c r="AI706" s="69"/>
      <c r="AJ706" s="75"/>
      <c r="AK706" s="81"/>
    </row>
    <row r="707" spans="2:37" x14ac:dyDescent="0.45">
      <c r="B707" s="50" t="s">
        <v>542</v>
      </c>
      <c r="C707" s="50" t="s">
        <v>228</v>
      </c>
      <c r="D707" s="71"/>
      <c r="E707" s="74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>
        <v>16</v>
      </c>
      <c r="AD707" s="51"/>
      <c r="AE707" s="51"/>
      <c r="AF707" s="51"/>
      <c r="AG707" s="51"/>
      <c r="AH707" s="69"/>
      <c r="AI707" s="69"/>
      <c r="AJ707" s="75"/>
      <c r="AK707" s="81"/>
    </row>
    <row r="708" spans="2:37" x14ac:dyDescent="0.45">
      <c r="B708" s="50" t="s">
        <v>543</v>
      </c>
      <c r="C708" s="50" t="s">
        <v>228</v>
      </c>
      <c r="D708" s="71"/>
      <c r="E708" s="74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>
        <v>10</v>
      </c>
      <c r="AD708" s="51"/>
      <c r="AE708" s="51"/>
      <c r="AF708" s="51"/>
      <c r="AG708" s="51"/>
      <c r="AH708" s="69"/>
      <c r="AI708" s="69"/>
      <c r="AJ708" s="75"/>
      <c r="AK708" s="81"/>
    </row>
    <row r="709" spans="2:37" x14ac:dyDescent="0.45">
      <c r="B709" s="50" t="s">
        <v>594</v>
      </c>
      <c r="C709" s="50" t="s">
        <v>554</v>
      </c>
      <c r="D709" s="71"/>
      <c r="E709" s="74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/>
      <c r="AE709" s="51"/>
      <c r="AF709" s="51">
        <v>7</v>
      </c>
      <c r="AG709" s="51"/>
      <c r="AH709" s="69"/>
      <c r="AI709" s="69"/>
      <c r="AJ709" s="75"/>
      <c r="AK709" s="81"/>
    </row>
    <row r="710" spans="2:37" x14ac:dyDescent="0.45">
      <c r="B710" s="50" t="s">
        <v>621</v>
      </c>
      <c r="C710" s="50" t="s">
        <v>40</v>
      </c>
      <c r="D710" s="71">
        <v>0.5</v>
      </c>
      <c r="E710" s="74">
        <v>2</v>
      </c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/>
      <c r="AE710" s="51"/>
      <c r="AF710" s="51"/>
      <c r="AG710" s="51"/>
      <c r="AH710" s="69"/>
      <c r="AI710" s="69"/>
      <c r="AJ710" s="75"/>
      <c r="AK710" s="81"/>
    </row>
    <row r="711" spans="2:37" x14ac:dyDescent="0.45">
      <c r="B711" s="50" t="s">
        <v>127</v>
      </c>
      <c r="C711" s="50" t="s">
        <v>40</v>
      </c>
      <c r="D711" s="71"/>
      <c r="E711" s="74"/>
      <c r="F711" s="51"/>
      <c r="G711" s="51"/>
      <c r="H711" s="51">
        <v>1</v>
      </c>
      <c r="I711" s="51"/>
      <c r="J711" s="51"/>
      <c r="K711" s="51"/>
      <c r="L711" s="51">
        <v>2</v>
      </c>
      <c r="M711" s="51"/>
      <c r="N711" s="51"/>
      <c r="O711" s="51"/>
      <c r="P711" s="51">
        <v>2</v>
      </c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/>
      <c r="AE711" s="51"/>
      <c r="AF711" s="51"/>
      <c r="AG711" s="51"/>
      <c r="AH711" s="69"/>
      <c r="AI711" s="69"/>
      <c r="AJ711" s="75"/>
      <c r="AK711" s="81"/>
    </row>
    <row r="712" spans="2:37" x14ac:dyDescent="0.45">
      <c r="B712" s="50" t="s">
        <v>595</v>
      </c>
      <c r="C712" s="50" t="s">
        <v>554</v>
      </c>
      <c r="D712" s="71"/>
      <c r="E712" s="74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/>
      <c r="AE712" s="51"/>
      <c r="AF712" s="51">
        <v>5</v>
      </c>
      <c r="AG712" s="51"/>
      <c r="AH712" s="69"/>
      <c r="AI712" s="69"/>
      <c r="AJ712" s="75"/>
      <c r="AK712" s="81"/>
    </row>
    <row r="713" spans="2:37" x14ac:dyDescent="0.45">
      <c r="B713" s="50" t="s">
        <v>89</v>
      </c>
      <c r="C713" s="50" t="s">
        <v>32</v>
      </c>
      <c r="D713" s="71"/>
      <c r="E713" s="74">
        <v>1</v>
      </c>
      <c r="F713" s="51">
        <v>1</v>
      </c>
      <c r="G713" s="51"/>
      <c r="H713" s="51"/>
      <c r="I713" s="51"/>
      <c r="J713" s="51"/>
      <c r="K713" s="51"/>
      <c r="L713" s="51"/>
      <c r="M713" s="51">
        <v>6</v>
      </c>
      <c r="N713" s="51"/>
      <c r="O713" s="51"/>
      <c r="P713" s="51">
        <v>3</v>
      </c>
      <c r="Q713" s="51">
        <v>2</v>
      </c>
      <c r="R713" s="51"/>
      <c r="S713" s="51">
        <v>2</v>
      </c>
      <c r="T713" s="51"/>
      <c r="U713" s="51"/>
      <c r="V713" s="51"/>
      <c r="W713" s="51"/>
      <c r="X713" s="51"/>
      <c r="Y713" s="51">
        <v>2</v>
      </c>
      <c r="Z713" s="51"/>
      <c r="AA713" s="51"/>
      <c r="AB713" s="51"/>
      <c r="AC713" s="51">
        <v>1</v>
      </c>
      <c r="AD713" s="51"/>
      <c r="AE713" s="51">
        <v>24</v>
      </c>
      <c r="AF713" s="51"/>
      <c r="AG713" s="51"/>
      <c r="AH713" s="69"/>
      <c r="AI713" s="69"/>
      <c r="AJ713" s="75"/>
      <c r="AK713" s="81"/>
    </row>
    <row r="714" spans="2:37" x14ac:dyDescent="0.45">
      <c r="B714" s="50" t="s">
        <v>167</v>
      </c>
      <c r="C714" s="50" t="s">
        <v>40</v>
      </c>
      <c r="D714" s="71"/>
      <c r="E714" s="74">
        <v>2</v>
      </c>
      <c r="F714" s="51"/>
      <c r="G714" s="51"/>
      <c r="H714" s="51"/>
      <c r="I714" s="51"/>
      <c r="J714" s="51"/>
      <c r="K714" s="51">
        <v>5</v>
      </c>
      <c r="L714" s="51"/>
      <c r="M714" s="51"/>
      <c r="N714" s="51"/>
      <c r="O714" s="51">
        <v>5</v>
      </c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/>
      <c r="AE714" s="51"/>
      <c r="AF714" s="51"/>
      <c r="AG714" s="51"/>
      <c r="AH714" s="69"/>
      <c r="AI714" s="69"/>
      <c r="AJ714" s="75"/>
      <c r="AK714" s="81"/>
    </row>
    <row r="715" spans="2:37" x14ac:dyDescent="0.45">
      <c r="B715" s="50" t="s">
        <v>90</v>
      </c>
      <c r="C715" s="50" t="s">
        <v>40</v>
      </c>
      <c r="D715" s="71"/>
      <c r="E715" s="74"/>
      <c r="F715" s="51"/>
      <c r="G715" s="51"/>
      <c r="H715" s="51"/>
      <c r="I715" s="51"/>
      <c r="J715" s="51"/>
      <c r="K715" s="51"/>
      <c r="L715" s="51">
        <v>2</v>
      </c>
      <c r="M715" s="51"/>
      <c r="N715" s="51"/>
      <c r="O715" s="51"/>
      <c r="P715" s="51">
        <v>2</v>
      </c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/>
      <c r="AE715" s="51"/>
      <c r="AF715" s="51"/>
      <c r="AG715" s="51"/>
      <c r="AH715" s="69"/>
      <c r="AI715" s="69"/>
      <c r="AJ715" s="75"/>
      <c r="AK715" s="81"/>
    </row>
    <row r="716" spans="2:37" x14ac:dyDescent="0.45">
      <c r="B716" s="50" t="s">
        <v>231</v>
      </c>
      <c r="C716" s="50" t="s">
        <v>40</v>
      </c>
      <c r="D716" s="71"/>
      <c r="E716" s="74"/>
      <c r="F716" s="51"/>
      <c r="G716" s="51"/>
      <c r="H716" s="51"/>
      <c r="I716" s="51"/>
      <c r="J716" s="51"/>
      <c r="K716" s="51"/>
      <c r="L716" s="51">
        <v>2</v>
      </c>
      <c r="M716" s="51"/>
      <c r="N716" s="51"/>
      <c r="O716" s="51"/>
      <c r="P716" s="51">
        <v>2</v>
      </c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51"/>
      <c r="AG716" s="51"/>
      <c r="AH716" s="69"/>
      <c r="AI716" s="69"/>
      <c r="AJ716" s="75"/>
      <c r="AK716" s="81"/>
    </row>
    <row r="717" spans="2:37" x14ac:dyDescent="0.45">
      <c r="B717" s="50" t="s">
        <v>257</v>
      </c>
      <c r="C717" s="50" t="s">
        <v>32</v>
      </c>
      <c r="D717" s="71"/>
      <c r="E717" s="74"/>
      <c r="F717" s="51"/>
      <c r="G717" s="51"/>
      <c r="H717" s="51"/>
      <c r="I717" s="51"/>
      <c r="J717" s="51"/>
      <c r="K717" s="51"/>
      <c r="L717" s="51"/>
      <c r="M717" s="51"/>
      <c r="N717" s="51">
        <v>2</v>
      </c>
      <c r="O717" s="51"/>
      <c r="P717" s="51"/>
      <c r="Q717" s="51">
        <v>3</v>
      </c>
      <c r="R717" s="51"/>
      <c r="S717" s="51"/>
      <c r="T717" s="51"/>
      <c r="U717" s="51"/>
      <c r="V717" s="51">
        <v>3</v>
      </c>
      <c r="W717" s="51"/>
      <c r="X717" s="51"/>
      <c r="Y717" s="51"/>
      <c r="Z717" s="51"/>
      <c r="AA717" s="51"/>
      <c r="AB717" s="51">
        <v>4</v>
      </c>
      <c r="AC717" s="51"/>
      <c r="AD717" s="51"/>
      <c r="AE717" s="51">
        <v>2</v>
      </c>
      <c r="AF717" s="51"/>
      <c r="AG717" s="51"/>
      <c r="AH717" s="69"/>
      <c r="AI717" s="69"/>
      <c r="AJ717" s="75"/>
      <c r="AK717" s="81"/>
    </row>
    <row r="718" spans="2:37" x14ac:dyDescent="0.45">
      <c r="B718" s="50" t="s">
        <v>71</v>
      </c>
      <c r="C718" s="50" t="s">
        <v>32</v>
      </c>
      <c r="D718" s="71"/>
      <c r="E718" s="74"/>
      <c r="F718" s="51"/>
      <c r="G718" s="51"/>
      <c r="H718" s="51"/>
      <c r="I718" s="51"/>
      <c r="J718" s="51"/>
      <c r="K718" s="51"/>
      <c r="L718" s="51"/>
      <c r="M718" s="51"/>
      <c r="N718" s="51">
        <v>3</v>
      </c>
      <c r="O718" s="51"/>
      <c r="P718" s="51"/>
      <c r="Q718" s="51">
        <v>4</v>
      </c>
      <c r="R718" s="51"/>
      <c r="S718" s="51"/>
      <c r="T718" s="51"/>
      <c r="U718" s="51"/>
      <c r="V718" s="51">
        <v>4</v>
      </c>
      <c r="W718" s="51"/>
      <c r="X718" s="51"/>
      <c r="Y718" s="51"/>
      <c r="Z718" s="51"/>
      <c r="AA718" s="51"/>
      <c r="AB718" s="51">
        <v>2</v>
      </c>
      <c r="AC718" s="51"/>
      <c r="AD718" s="51"/>
      <c r="AE718" s="51">
        <v>4</v>
      </c>
      <c r="AF718" s="51"/>
      <c r="AG718" s="51"/>
      <c r="AH718" s="69"/>
      <c r="AI718" s="69"/>
      <c r="AJ718" s="75"/>
      <c r="AK718" s="81"/>
    </row>
    <row r="719" spans="2:37" x14ac:dyDescent="0.45">
      <c r="B719" s="50" t="s">
        <v>242</v>
      </c>
      <c r="C719" s="50" t="s">
        <v>32</v>
      </c>
      <c r="D719" s="71"/>
      <c r="E719" s="74"/>
      <c r="F719" s="51"/>
      <c r="G719" s="51"/>
      <c r="H719" s="51"/>
      <c r="I719" s="51"/>
      <c r="J719" s="51"/>
      <c r="K719" s="51"/>
      <c r="L719" s="51"/>
      <c r="M719" s="51"/>
      <c r="N719" s="51">
        <v>1</v>
      </c>
      <c r="O719" s="51"/>
      <c r="P719" s="51"/>
      <c r="Q719" s="51">
        <v>4</v>
      </c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>
        <v>2</v>
      </c>
      <c r="AF719" s="51"/>
      <c r="AG719" s="51"/>
      <c r="AH719" s="69"/>
      <c r="AI719" s="69"/>
      <c r="AJ719" s="75"/>
      <c r="AK719" s="81"/>
    </row>
    <row r="720" spans="2:37" x14ac:dyDescent="0.45">
      <c r="B720" s="50" t="s">
        <v>108</v>
      </c>
      <c r="C720" s="50" t="s">
        <v>32</v>
      </c>
      <c r="D720" s="71"/>
      <c r="E720" s="74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>
        <v>2</v>
      </c>
      <c r="R720" s="51"/>
      <c r="S720" s="51"/>
      <c r="T720" s="51"/>
      <c r="U720" s="51"/>
      <c r="V720" s="51">
        <v>2</v>
      </c>
      <c r="W720" s="51"/>
      <c r="X720" s="51"/>
      <c r="Y720" s="51"/>
      <c r="Z720" s="51"/>
      <c r="AA720" s="51"/>
      <c r="AB720" s="51">
        <v>1</v>
      </c>
      <c r="AC720" s="51"/>
      <c r="AD720" s="51"/>
      <c r="AE720" s="51">
        <v>2</v>
      </c>
      <c r="AF720" s="51"/>
      <c r="AG720" s="51"/>
      <c r="AH720" s="69"/>
      <c r="AI720" s="69"/>
      <c r="AJ720" s="75"/>
      <c r="AK720" s="81"/>
    </row>
    <row r="721" spans="2:37" x14ac:dyDescent="0.45">
      <c r="B721" s="50" t="s">
        <v>72</v>
      </c>
      <c r="C721" s="50" t="s">
        <v>32</v>
      </c>
      <c r="D721" s="71"/>
      <c r="E721" s="74"/>
      <c r="F721" s="51"/>
      <c r="G721" s="51"/>
      <c r="H721" s="51"/>
      <c r="I721" s="51"/>
      <c r="J721" s="51"/>
      <c r="K721" s="51"/>
      <c r="L721" s="51"/>
      <c r="M721" s="51"/>
      <c r="N721" s="51">
        <v>3</v>
      </c>
      <c r="O721" s="51"/>
      <c r="P721" s="51"/>
      <c r="Q721" s="51">
        <v>3</v>
      </c>
      <c r="R721" s="51"/>
      <c r="S721" s="51"/>
      <c r="T721" s="51"/>
      <c r="U721" s="51"/>
      <c r="V721" s="51">
        <v>4</v>
      </c>
      <c r="W721" s="51"/>
      <c r="X721" s="51"/>
      <c r="Y721" s="51"/>
      <c r="Z721" s="51"/>
      <c r="AA721" s="51"/>
      <c r="AB721" s="51">
        <v>4</v>
      </c>
      <c r="AC721" s="51"/>
      <c r="AD721" s="51"/>
      <c r="AE721" s="51">
        <v>4</v>
      </c>
      <c r="AF721" s="51"/>
      <c r="AG721" s="51"/>
      <c r="AH721" s="69"/>
      <c r="AI721" s="69"/>
      <c r="AJ721" s="75"/>
      <c r="AK721" s="81"/>
    </row>
    <row r="722" spans="2:37" x14ac:dyDescent="0.45">
      <c r="B722" s="50" t="s">
        <v>258</v>
      </c>
      <c r="C722" s="50" t="s">
        <v>32</v>
      </c>
      <c r="D722" s="71"/>
      <c r="E722" s="74"/>
      <c r="F722" s="51"/>
      <c r="G722" s="51"/>
      <c r="H722" s="51"/>
      <c r="I722" s="51"/>
      <c r="J722" s="51"/>
      <c r="K722" s="51"/>
      <c r="L722" s="51"/>
      <c r="M722" s="51"/>
      <c r="N722" s="51">
        <v>1</v>
      </c>
      <c r="O722" s="51"/>
      <c r="P722" s="51"/>
      <c r="Q722" s="51">
        <v>3</v>
      </c>
      <c r="R722" s="51"/>
      <c r="S722" s="51"/>
      <c r="T722" s="51"/>
      <c r="U722" s="51"/>
      <c r="V722" s="51">
        <v>3</v>
      </c>
      <c r="W722" s="51"/>
      <c r="X722" s="51"/>
      <c r="Y722" s="51"/>
      <c r="Z722" s="51"/>
      <c r="AA722" s="51"/>
      <c r="AB722" s="51">
        <v>2</v>
      </c>
      <c r="AC722" s="51"/>
      <c r="AD722" s="51"/>
      <c r="AE722" s="51">
        <v>2</v>
      </c>
      <c r="AF722" s="51"/>
      <c r="AG722" s="51"/>
      <c r="AH722" s="69"/>
      <c r="AI722" s="69"/>
      <c r="AJ722" s="75"/>
      <c r="AK722" s="81"/>
    </row>
    <row r="723" spans="2:37" x14ac:dyDescent="0.45">
      <c r="B723" s="50" t="s">
        <v>73</v>
      </c>
      <c r="C723" s="50" t="s">
        <v>32</v>
      </c>
      <c r="D723" s="71">
        <v>0.25</v>
      </c>
      <c r="E723" s="74">
        <v>1</v>
      </c>
      <c r="F723" s="51"/>
      <c r="G723" s="51"/>
      <c r="H723" s="51"/>
      <c r="I723" s="51"/>
      <c r="J723" s="51"/>
      <c r="K723" s="51"/>
      <c r="L723" s="51"/>
      <c r="M723" s="51"/>
      <c r="N723" s="51">
        <v>2</v>
      </c>
      <c r="O723" s="51"/>
      <c r="P723" s="51"/>
      <c r="Q723" s="51">
        <v>3</v>
      </c>
      <c r="R723" s="51"/>
      <c r="S723" s="51"/>
      <c r="T723" s="51"/>
      <c r="U723" s="51"/>
      <c r="V723" s="51">
        <v>4</v>
      </c>
      <c r="W723" s="51"/>
      <c r="X723" s="51"/>
      <c r="Y723" s="51"/>
      <c r="Z723" s="51"/>
      <c r="AA723" s="51"/>
      <c r="AB723" s="51">
        <v>4</v>
      </c>
      <c r="AC723" s="51"/>
      <c r="AD723" s="51"/>
      <c r="AE723" s="51">
        <v>2</v>
      </c>
      <c r="AF723" s="51"/>
      <c r="AG723" s="51"/>
      <c r="AH723" s="69"/>
      <c r="AI723" s="69"/>
      <c r="AJ723" s="75"/>
      <c r="AK723" s="81"/>
    </row>
    <row r="724" spans="2:37" x14ac:dyDescent="0.45">
      <c r="B724" s="50" t="s">
        <v>109</v>
      </c>
      <c r="C724" s="50" t="s">
        <v>32</v>
      </c>
      <c r="D724" s="71">
        <v>0.25</v>
      </c>
      <c r="E724" s="74">
        <v>2</v>
      </c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>
        <v>2</v>
      </c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>
        <v>4</v>
      </c>
      <c r="AC724" s="51"/>
      <c r="AD724" s="51"/>
      <c r="AE724" s="51">
        <v>2</v>
      </c>
      <c r="AF724" s="51"/>
      <c r="AG724" s="51"/>
      <c r="AH724" s="69"/>
      <c r="AI724" s="69"/>
      <c r="AJ724" s="75"/>
      <c r="AK724" s="81"/>
    </row>
    <row r="725" spans="2:37" x14ac:dyDescent="0.45">
      <c r="B725" s="50" t="s">
        <v>74</v>
      </c>
      <c r="C725" s="50" t="s">
        <v>32</v>
      </c>
      <c r="D725" s="71">
        <v>0.25</v>
      </c>
      <c r="E725" s="74">
        <v>2</v>
      </c>
      <c r="F725" s="51"/>
      <c r="G725" s="51"/>
      <c r="H725" s="51"/>
      <c r="I725" s="51"/>
      <c r="J725" s="51"/>
      <c r="K725" s="51"/>
      <c r="L725" s="51"/>
      <c r="M725" s="51"/>
      <c r="N725" s="51">
        <v>3</v>
      </c>
      <c r="O725" s="51"/>
      <c r="P725" s="51"/>
      <c r="Q725" s="51">
        <v>5</v>
      </c>
      <c r="R725" s="51"/>
      <c r="S725" s="51"/>
      <c r="T725" s="51"/>
      <c r="U725" s="51"/>
      <c r="V725" s="51">
        <v>5</v>
      </c>
      <c r="W725" s="51"/>
      <c r="X725" s="51"/>
      <c r="Y725" s="51"/>
      <c r="Z725" s="51"/>
      <c r="AA725" s="51"/>
      <c r="AB725" s="51">
        <v>5</v>
      </c>
      <c r="AC725" s="51"/>
      <c r="AD725" s="51"/>
      <c r="AE725" s="51">
        <v>4</v>
      </c>
      <c r="AF725" s="51"/>
      <c r="AG725" s="51"/>
      <c r="AH725" s="69"/>
      <c r="AI725" s="69"/>
      <c r="AJ725" s="75"/>
      <c r="AK725" s="81"/>
    </row>
    <row r="726" spans="2:37" x14ac:dyDescent="0.45">
      <c r="B726" s="50" t="s">
        <v>110</v>
      </c>
      <c r="C726" s="50" t="s">
        <v>32</v>
      </c>
      <c r="D726" s="71">
        <v>0.25</v>
      </c>
      <c r="E726" s="74">
        <v>1</v>
      </c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>
        <v>1</v>
      </c>
      <c r="R726" s="51"/>
      <c r="S726" s="51"/>
      <c r="T726" s="51"/>
      <c r="U726" s="51"/>
      <c r="V726" s="51">
        <v>4</v>
      </c>
      <c r="W726" s="51"/>
      <c r="X726" s="51"/>
      <c r="Y726" s="51"/>
      <c r="Z726" s="51"/>
      <c r="AA726" s="51"/>
      <c r="AB726" s="51">
        <v>4</v>
      </c>
      <c r="AC726" s="51"/>
      <c r="AD726" s="51"/>
      <c r="AE726" s="51">
        <v>2</v>
      </c>
      <c r="AF726" s="51"/>
      <c r="AG726" s="51"/>
      <c r="AH726" s="69"/>
      <c r="AI726" s="69"/>
      <c r="AJ726" s="75"/>
      <c r="AK726" s="81"/>
    </row>
    <row r="727" spans="2:37" x14ac:dyDescent="0.45">
      <c r="B727" s="50" t="s">
        <v>544</v>
      </c>
      <c r="C727" s="50" t="s">
        <v>228</v>
      </c>
      <c r="D727" s="71"/>
      <c r="E727" s="74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>
        <v>34</v>
      </c>
      <c r="AD727" s="51"/>
      <c r="AE727" s="51"/>
      <c r="AF727" s="51"/>
      <c r="AG727" s="51"/>
      <c r="AH727" s="69"/>
      <c r="AI727" s="69"/>
      <c r="AJ727" s="75"/>
      <c r="AK727" s="81"/>
    </row>
    <row r="728" spans="2:37" x14ac:dyDescent="0.45">
      <c r="B728" s="50" t="s">
        <v>319</v>
      </c>
      <c r="C728" s="50" t="s">
        <v>228</v>
      </c>
      <c r="D728" s="71"/>
      <c r="E728" s="74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>
        <v>30</v>
      </c>
      <c r="AD728" s="51"/>
      <c r="AE728" s="51"/>
      <c r="AF728" s="51"/>
      <c r="AG728" s="51"/>
      <c r="AH728" s="69"/>
      <c r="AI728" s="69"/>
      <c r="AJ728" s="75"/>
      <c r="AK728" s="81"/>
    </row>
    <row r="729" spans="2:37" x14ac:dyDescent="0.45">
      <c r="B729" s="50" t="s">
        <v>634</v>
      </c>
      <c r="C729" s="50" t="s">
        <v>40</v>
      </c>
      <c r="D729" s="71"/>
      <c r="E729" s="74">
        <v>1</v>
      </c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69"/>
      <c r="AI729" s="69"/>
      <c r="AJ729" s="75"/>
      <c r="AK729" s="81"/>
    </row>
    <row r="730" spans="2:37" x14ac:dyDescent="0.45">
      <c r="B730" s="50" t="s">
        <v>76</v>
      </c>
      <c r="C730" s="50" t="s">
        <v>40</v>
      </c>
      <c r="D730" s="71"/>
      <c r="E730" s="74"/>
      <c r="F730" s="51"/>
      <c r="G730" s="51"/>
      <c r="H730" s="51"/>
      <c r="I730" s="51"/>
      <c r="J730" s="51"/>
      <c r="K730" s="51"/>
      <c r="L730" s="51">
        <v>3</v>
      </c>
      <c r="M730" s="51"/>
      <c r="N730" s="51"/>
      <c r="O730" s="51"/>
      <c r="P730" s="51">
        <v>3</v>
      </c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/>
      <c r="AE730" s="51"/>
      <c r="AF730" s="51"/>
      <c r="AG730" s="51"/>
      <c r="AH730" s="69"/>
      <c r="AI730" s="69"/>
      <c r="AJ730" s="75"/>
      <c r="AK730" s="81"/>
    </row>
    <row r="731" spans="2:37" x14ac:dyDescent="0.45">
      <c r="B731" s="50" t="s">
        <v>232</v>
      </c>
      <c r="C731" s="50" t="s">
        <v>554</v>
      </c>
      <c r="D731" s="71"/>
      <c r="E731" s="74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/>
      <c r="AE731" s="51"/>
      <c r="AF731" s="51">
        <v>15</v>
      </c>
      <c r="AG731" s="51"/>
      <c r="AH731" s="69"/>
      <c r="AI731" s="69"/>
      <c r="AJ731" s="75"/>
      <c r="AK731" s="81"/>
    </row>
    <row r="732" spans="2:37" x14ac:dyDescent="0.45">
      <c r="B732" s="50" t="s">
        <v>596</v>
      </c>
      <c r="C732" s="50" t="s">
        <v>554</v>
      </c>
      <c r="D732" s="71"/>
      <c r="E732" s="74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/>
      <c r="AE732" s="51"/>
      <c r="AF732" s="51">
        <v>15</v>
      </c>
      <c r="AG732" s="51"/>
      <c r="AH732" s="69"/>
      <c r="AI732" s="69"/>
      <c r="AJ732" s="75"/>
      <c r="AK732" s="81"/>
    </row>
    <row r="733" spans="2:37" x14ac:dyDescent="0.45">
      <c r="B733" s="50" t="s">
        <v>63</v>
      </c>
      <c r="C733" s="50" t="s">
        <v>40</v>
      </c>
      <c r="D733" s="71"/>
      <c r="E733" s="74">
        <v>2</v>
      </c>
      <c r="F733" s="51"/>
      <c r="G733" s="51"/>
      <c r="H733" s="51">
        <v>1</v>
      </c>
      <c r="I733" s="51"/>
      <c r="J733" s="51"/>
      <c r="K733" s="51"/>
      <c r="L733" s="51">
        <v>2</v>
      </c>
      <c r="M733" s="51"/>
      <c r="N733" s="51"/>
      <c r="O733" s="51"/>
      <c r="P733" s="51">
        <v>2</v>
      </c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/>
      <c r="AE733" s="51"/>
      <c r="AF733" s="51"/>
      <c r="AG733" s="51"/>
      <c r="AH733" s="69"/>
      <c r="AI733" s="69"/>
      <c r="AJ733" s="75"/>
      <c r="AK733" s="81"/>
    </row>
    <row r="734" spans="2:37" x14ac:dyDescent="0.45">
      <c r="B734" s="50" t="s">
        <v>320</v>
      </c>
      <c r="C734" s="50" t="s">
        <v>41</v>
      </c>
      <c r="D734" s="71"/>
      <c r="E734" s="74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>
        <v>3</v>
      </c>
      <c r="AC734" s="51"/>
      <c r="AD734" s="51"/>
      <c r="AE734" s="51"/>
      <c r="AF734" s="51"/>
      <c r="AG734" s="51"/>
      <c r="AH734" s="69"/>
      <c r="AI734" s="69"/>
      <c r="AJ734" s="75"/>
      <c r="AK734" s="81"/>
    </row>
    <row r="735" spans="2:37" x14ac:dyDescent="0.45">
      <c r="B735" s="50" t="s">
        <v>320</v>
      </c>
      <c r="C735" s="50" t="s">
        <v>228</v>
      </c>
      <c r="D735" s="71"/>
      <c r="E735" s="74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>
        <v>15</v>
      </c>
      <c r="AD735" s="51"/>
      <c r="AE735" s="51"/>
      <c r="AF735" s="51"/>
      <c r="AG735" s="51"/>
      <c r="AH735" s="69"/>
      <c r="AI735" s="69"/>
      <c r="AJ735" s="75"/>
      <c r="AK735" s="81"/>
    </row>
    <row r="736" spans="2:37" x14ac:dyDescent="0.45">
      <c r="B736" s="50" t="s">
        <v>196</v>
      </c>
      <c r="C736" s="50" t="s">
        <v>41</v>
      </c>
      <c r="D736" s="71"/>
      <c r="E736" s="74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>
        <v>1</v>
      </c>
      <c r="U736" s="51"/>
      <c r="V736" s="51"/>
      <c r="W736" s="51"/>
      <c r="X736" s="51"/>
      <c r="Y736" s="51"/>
      <c r="Z736" s="51"/>
      <c r="AA736" s="51"/>
      <c r="AB736" s="51">
        <v>3</v>
      </c>
      <c r="AC736" s="51"/>
      <c r="AD736" s="51"/>
      <c r="AE736" s="51"/>
      <c r="AF736" s="51"/>
      <c r="AG736" s="51"/>
      <c r="AH736" s="69"/>
      <c r="AI736" s="69"/>
      <c r="AJ736" s="75"/>
      <c r="AK736" s="81"/>
    </row>
    <row r="737" spans="2:37" x14ac:dyDescent="0.45">
      <c r="B737" s="50" t="s">
        <v>196</v>
      </c>
      <c r="C737" s="50" t="s">
        <v>228</v>
      </c>
      <c r="D737" s="71"/>
      <c r="E737" s="74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>
        <v>15</v>
      </c>
      <c r="AD737" s="51"/>
      <c r="AE737" s="51"/>
      <c r="AF737" s="51"/>
      <c r="AG737" s="51"/>
      <c r="AH737" s="69"/>
      <c r="AI737" s="69"/>
      <c r="AJ737" s="75"/>
      <c r="AK737" s="81"/>
    </row>
    <row r="738" spans="2:37" x14ac:dyDescent="0.45">
      <c r="B738" s="50" t="s">
        <v>197</v>
      </c>
      <c r="C738" s="50" t="s">
        <v>41</v>
      </c>
      <c r="D738" s="71"/>
      <c r="E738" s="74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>
        <v>3</v>
      </c>
      <c r="AC738" s="51"/>
      <c r="AD738" s="51"/>
      <c r="AE738" s="51"/>
      <c r="AF738" s="51"/>
      <c r="AG738" s="51"/>
      <c r="AH738" s="69"/>
      <c r="AI738" s="69"/>
      <c r="AJ738" s="75"/>
      <c r="AK738" s="81"/>
    </row>
    <row r="739" spans="2:37" x14ac:dyDescent="0.45">
      <c r="B739" s="50" t="s">
        <v>197</v>
      </c>
      <c r="C739" s="50" t="s">
        <v>228</v>
      </c>
      <c r="D739" s="71"/>
      <c r="E739" s="74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>
        <v>16</v>
      </c>
      <c r="AD739" s="51"/>
      <c r="AE739" s="51"/>
      <c r="AF739" s="51"/>
      <c r="AG739" s="51"/>
      <c r="AH739" s="69"/>
      <c r="AI739" s="69"/>
      <c r="AJ739" s="75"/>
      <c r="AK739" s="81"/>
    </row>
    <row r="740" spans="2:37" x14ac:dyDescent="0.45">
      <c r="B740" s="50" t="s">
        <v>545</v>
      </c>
      <c r="C740" s="50" t="s">
        <v>554</v>
      </c>
      <c r="D740" s="71"/>
      <c r="E740" s="74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/>
      <c r="AE740" s="51"/>
      <c r="AF740" s="51">
        <v>35</v>
      </c>
      <c r="AG740" s="51"/>
      <c r="AH740" s="69"/>
      <c r="AI740" s="69"/>
      <c r="AJ740" s="75"/>
      <c r="AK740" s="81"/>
    </row>
    <row r="741" spans="2:37" x14ac:dyDescent="0.45">
      <c r="B741" s="50" t="s">
        <v>545</v>
      </c>
      <c r="C741" s="50" t="s">
        <v>228</v>
      </c>
      <c r="D741" s="71"/>
      <c r="E741" s="74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>
        <v>29</v>
      </c>
      <c r="AD741" s="51"/>
      <c r="AE741" s="51"/>
      <c r="AF741" s="51"/>
      <c r="AG741" s="51"/>
      <c r="AH741" s="69"/>
      <c r="AI741" s="69"/>
      <c r="AJ741" s="75"/>
      <c r="AK741" s="81"/>
    </row>
    <row r="742" spans="2:37" x14ac:dyDescent="0.45">
      <c r="B742" s="50" t="s">
        <v>546</v>
      </c>
      <c r="C742" s="50" t="s">
        <v>228</v>
      </c>
      <c r="D742" s="71"/>
      <c r="E742" s="74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>
        <v>29</v>
      </c>
      <c r="AD742" s="51"/>
      <c r="AE742" s="51"/>
      <c r="AF742" s="51"/>
      <c r="AG742" s="51"/>
      <c r="AH742" s="69"/>
      <c r="AI742" s="69"/>
      <c r="AJ742" s="75"/>
      <c r="AK742" s="81"/>
    </row>
    <row r="743" spans="2:37" x14ac:dyDescent="0.45">
      <c r="B743" s="50" t="s">
        <v>547</v>
      </c>
      <c r="C743" s="50" t="s">
        <v>228</v>
      </c>
      <c r="D743" s="71"/>
      <c r="E743" s="74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>
        <v>20</v>
      </c>
      <c r="AD743" s="51"/>
      <c r="AE743" s="51"/>
      <c r="AF743" s="51"/>
      <c r="AG743" s="51"/>
      <c r="AH743" s="69"/>
      <c r="AI743" s="69"/>
      <c r="AJ743" s="75"/>
      <c r="AK743" s="81"/>
    </row>
    <row r="744" spans="2:37" x14ac:dyDescent="0.45">
      <c r="B744" s="50" t="s">
        <v>608</v>
      </c>
      <c r="C744" s="50" t="s">
        <v>228</v>
      </c>
      <c r="D744" s="71"/>
      <c r="E744" s="74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>
        <v>9</v>
      </c>
      <c r="AD744" s="51"/>
      <c r="AE744" s="51"/>
      <c r="AF744" s="51"/>
      <c r="AG744" s="51"/>
      <c r="AH744" s="69"/>
      <c r="AI744" s="69"/>
      <c r="AJ744" s="75"/>
      <c r="AK744" s="81"/>
    </row>
    <row r="745" spans="2:37" x14ac:dyDescent="0.45">
      <c r="B745" s="50" t="s">
        <v>548</v>
      </c>
      <c r="C745" s="50" t="s">
        <v>228</v>
      </c>
      <c r="D745" s="71"/>
      <c r="E745" s="74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>
        <v>18</v>
      </c>
      <c r="AD745" s="51"/>
      <c r="AE745" s="51"/>
      <c r="AF745" s="51"/>
      <c r="AG745" s="51"/>
      <c r="AH745" s="69"/>
      <c r="AI745" s="69"/>
      <c r="AJ745" s="75"/>
      <c r="AK745" s="81"/>
    </row>
    <row r="746" spans="2:37" x14ac:dyDescent="0.45">
      <c r="B746" s="50" t="s">
        <v>622</v>
      </c>
      <c r="C746" s="50" t="s">
        <v>34</v>
      </c>
      <c r="D746" s="71"/>
      <c r="E746" s="74">
        <v>2</v>
      </c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69"/>
      <c r="AI746" s="69"/>
      <c r="AJ746" s="75"/>
      <c r="AK746" s="81"/>
    </row>
    <row r="747" spans="2:37" x14ac:dyDescent="0.45">
      <c r="B747" s="50" t="s">
        <v>259</v>
      </c>
      <c r="C747" s="50" t="s">
        <v>34</v>
      </c>
      <c r="D747" s="71"/>
      <c r="E747" s="74">
        <v>2</v>
      </c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/>
      <c r="AE747" s="51"/>
      <c r="AF747" s="51"/>
      <c r="AG747" s="51"/>
      <c r="AH747" s="69"/>
      <c r="AI747" s="69"/>
      <c r="AJ747" s="75"/>
      <c r="AK747" s="81"/>
    </row>
    <row r="748" spans="2:37" x14ac:dyDescent="0.45">
      <c r="B748" s="50" t="s">
        <v>549</v>
      </c>
      <c r="C748" s="50" t="s">
        <v>228</v>
      </c>
      <c r="D748" s="71"/>
      <c r="E748" s="74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>
        <v>15</v>
      </c>
      <c r="AD748" s="51"/>
      <c r="AE748" s="51"/>
      <c r="AF748" s="51"/>
      <c r="AG748" s="51"/>
      <c r="AH748" s="69"/>
      <c r="AI748" s="69"/>
      <c r="AJ748" s="75"/>
      <c r="AK748" s="81"/>
    </row>
    <row r="749" spans="2:37" x14ac:dyDescent="0.45">
      <c r="B749" s="50" t="s">
        <v>550</v>
      </c>
      <c r="C749" s="50" t="s">
        <v>228</v>
      </c>
      <c r="D749" s="71"/>
      <c r="E749" s="74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>
        <v>20</v>
      </c>
      <c r="AD749" s="51"/>
      <c r="AE749" s="51"/>
      <c r="AF749" s="51"/>
      <c r="AG749" s="51"/>
      <c r="AH749" s="69"/>
      <c r="AI749" s="69"/>
      <c r="AJ749" s="75"/>
      <c r="AK749" s="81"/>
    </row>
    <row r="750" spans="2:37" x14ac:dyDescent="0.45">
      <c r="B750" s="50" t="s">
        <v>551</v>
      </c>
      <c r="C750" s="50" t="s">
        <v>228</v>
      </c>
      <c r="D750" s="71"/>
      <c r="E750" s="74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>
        <v>11</v>
      </c>
      <c r="AD750" s="51"/>
      <c r="AE750" s="51"/>
      <c r="AF750" s="51"/>
      <c r="AG750" s="51"/>
      <c r="AH750" s="69"/>
      <c r="AI750" s="69"/>
      <c r="AJ750" s="75"/>
      <c r="AK750" s="81"/>
    </row>
    <row r="751" spans="2:37" x14ac:dyDescent="0.45">
      <c r="B751" s="50" t="s">
        <v>552</v>
      </c>
      <c r="C751" s="50" t="s">
        <v>554</v>
      </c>
      <c r="D751" s="71"/>
      <c r="E751" s="74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/>
      <c r="AE751" s="51"/>
      <c r="AF751" s="51">
        <v>15</v>
      </c>
      <c r="AG751" s="51"/>
      <c r="AH751" s="69"/>
      <c r="AI751" s="69"/>
      <c r="AJ751" s="75"/>
      <c r="AK751" s="81"/>
    </row>
    <row r="752" spans="2:37" x14ac:dyDescent="0.45">
      <c r="B752" s="50" t="s">
        <v>552</v>
      </c>
      <c r="C752" s="50" t="s">
        <v>228</v>
      </c>
      <c r="D752" s="71"/>
      <c r="E752" s="74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>
        <v>17</v>
      </c>
      <c r="AD752" s="51"/>
      <c r="AE752" s="51"/>
      <c r="AF752" s="51"/>
      <c r="AG752" s="51"/>
      <c r="AH752" s="69"/>
      <c r="AI752" s="69"/>
      <c r="AJ752" s="75"/>
      <c r="AK752" s="81"/>
    </row>
    <row r="753" spans="2:37" x14ac:dyDescent="0.45">
      <c r="B753" s="50" t="s">
        <v>597</v>
      </c>
      <c r="C753" s="50" t="s">
        <v>554</v>
      </c>
      <c r="D753" s="71"/>
      <c r="E753" s="74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/>
      <c r="AE753" s="51"/>
      <c r="AF753" s="51">
        <v>29</v>
      </c>
      <c r="AG753" s="51"/>
      <c r="AH753" s="69"/>
      <c r="AI753" s="69"/>
      <c r="AJ753" s="75"/>
      <c r="AK753" s="81"/>
    </row>
    <row r="754" spans="2:37" x14ac:dyDescent="0.45">
      <c r="B754" s="50" t="s">
        <v>598</v>
      </c>
      <c r="C754" s="50" t="s">
        <v>554</v>
      </c>
      <c r="D754" s="71"/>
      <c r="E754" s="74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/>
      <c r="AE754" s="51"/>
      <c r="AF754" s="51">
        <v>7</v>
      </c>
      <c r="AG754" s="51"/>
      <c r="AH754" s="69"/>
      <c r="AI754" s="69"/>
      <c r="AJ754" s="75"/>
      <c r="AK754" s="81"/>
    </row>
    <row r="755" spans="2:37" x14ac:dyDescent="0.45">
      <c r="B755" s="50" t="s">
        <v>128</v>
      </c>
      <c r="C755" s="50" t="s">
        <v>40</v>
      </c>
      <c r="D755" s="71">
        <v>0.2</v>
      </c>
      <c r="E755" s="74">
        <v>4</v>
      </c>
      <c r="F755" s="51"/>
      <c r="G755" s="51"/>
      <c r="H755" s="51">
        <v>2</v>
      </c>
      <c r="I755" s="51"/>
      <c r="J755" s="51"/>
      <c r="K755" s="51"/>
      <c r="L755" s="51">
        <v>2</v>
      </c>
      <c r="M755" s="51"/>
      <c r="N755" s="51"/>
      <c r="O755" s="51"/>
      <c r="P755" s="51">
        <v>2</v>
      </c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69"/>
      <c r="AI755" s="69"/>
      <c r="AJ755" s="75"/>
      <c r="AK755" s="81"/>
    </row>
    <row r="756" spans="2:37" ht="23.25" thickBot="1" x14ac:dyDescent="0.5">
      <c r="B756" s="50" t="s">
        <v>553</v>
      </c>
      <c r="C756" s="50" t="s">
        <v>228</v>
      </c>
      <c r="D756" s="71"/>
      <c r="E756" s="76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>
        <v>14</v>
      </c>
      <c r="AD756" s="67"/>
      <c r="AE756" s="67"/>
      <c r="AF756" s="67"/>
      <c r="AG756" s="67"/>
      <c r="AH756" s="77"/>
      <c r="AI756" s="77"/>
      <c r="AJ756" s="78"/>
      <c r="AK756" s="81"/>
    </row>
    <row r="757" spans="2:37" x14ac:dyDescent="0.45">
      <c r="B757" s="50"/>
      <c r="C757" s="84"/>
      <c r="D757" s="87"/>
      <c r="E757" s="72"/>
      <c r="F757" s="88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  <c r="AA757" s="72"/>
      <c r="AB757" s="72"/>
      <c r="AC757" s="72"/>
      <c r="AD757" s="72"/>
      <c r="AE757" s="72"/>
      <c r="AF757" s="72"/>
      <c r="AG757" s="72"/>
      <c r="AH757" s="73"/>
      <c r="AI757" s="73"/>
      <c r="AJ757" s="73"/>
      <c r="AK757" s="83"/>
    </row>
    <row r="758" spans="2:37" x14ac:dyDescent="0.45">
      <c r="B758" s="50"/>
      <c r="C758" s="84"/>
      <c r="D758" s="87"/>
      <c r="E758" s="51"/>
      <c r="F758" s="85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/>
      <c r="AE758" s="51"/>
      <c r="AF758" s="51"/>
      <c r="AG758" s="51"/>
      <c r="AH758" s="69"/>
      <c r="AI758" s="69"/>
      <c r="AJ758" s="69"/>
      <c r="AK758" s="83"/>
    </row>
    <row r="759" spans="2:37" x14ac:dyDescent="0.45">
      <c r="B759" s="50"/>
      <c r="C759" s="84"/>
      <c r="D759" s="87"/>
      <c r="E759" s="51"/>
      <c r="F759" s="85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/>
      <c r="AE759" s="51"/>
      <c r="AF759" s="51"/>
      <c r="AG759" s="51"/>
      <c r="AH759" s="69"/>
      <c r="AI759" s="69"/>
      <c r="AJ759" s="69"/>
      <c r="AK759" s="83"/>
    </row>
    <row r="760" spans="2:37" x14ac:dyDescent="0.45">
      <c r="B760" s="50"/>
      <c r="C760" s="84"/>
      <c r="D760" s="87"/>
      <c r="E760" s="51"/>
      <c r="F760" s="85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/>
      <c r="AE760" s="51"/>
      <c r="AF760" s="51"/>
      <c r="AG760" s="51"/>
      <c r="AH760" s="69"/>
      <c r="AI760" s="69"/>
      <c r="AJ760" s="69"/>
      <c r="AK760" s="83"/>
    </row>
    <row r="761" spans="2:37" x14ac:dyDescent="0.45">
      <c r="B761" s="50"/>
      <c r="C761" s="84"/>
      <c r="D761" s="87"/>
      <c r="E761" s="51"/>
      <c r="F761" s="85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/>
      <c r="AE761" s="51"/>
      <c r="AF761" s="51"/>
      <c r="AG761" s="51"/>
      <c r="AH761" s="69"/>
      <c r="AI761" s="69"/>
      <c r="AJ761" s="69"/>
      <c r="AK761" s="83"/>
    </row>
    <row r="762" spans="2:37" x14ac:dyDescent="0.45">
      <c r="B762" s="50"/>
      <c r="C762" s="84"/>
      <c r="D762" s="87"/>
      <c r="E762" s="51"/>
      <c r="F762" s="85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/>
      <c r="AE762" s="51"/>
      <c r="AF762" s="51"/>
      <c r="AG762" s="51"/>
      <c r="AH762" s="69"/>
      <c r="AI762" s="69"/>
      <c r="AJ762" s="69"/>
      <c r="AK762" s="83"/>
    </row>
    <row r="763" spans="2:37" x14ac:dyDescent="0.45">
      <c r="B763" s="50"/>
      <c r="C763" s="84"/>
      <c r="D763" s="87"/>
      <c r="E763" s="51"/>
      <c r="F763" s="85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/>
      <c r="AE763" s="51"/>
      <c r="AF763" s="51"/>
      <c r="AG763" s="51"/>
      <c r="AH763" s="69"/>
      <c r="AI763" s="69"/>
      <c r="AJ763" s="69"/>
      <c r="AK763" s="83"/>
    </row>
    <row r="764" spans="2:37" x14ac:dyDescent="0.45">
      <c r="B764" s="50"/>
      <c r="C764" s="84"/>
      <c r="D764" s="87"/>
      <c r="E764" s="51"/>
      <c r="F764" s="85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/>
      <c r="AE764" s="51"/>
      <c r="AF764" s="51"/>
      <c r="AG764" s="51"/>
      <c r="AH764" s="69"/>
      <c r="AI764" s="69"/>
      <c r="AJ764" s="69"/>
      <c r="AK764" s="83"/>
    </row>
    <row r="765" spans="2:37" x14ac:dyDescent="0.45">
      <c r="B765" s="50"/>
      <c r="C765" s="84"/>
      <c r="D765" s="87"/>
      <c r="E765" s="51"/>
      <c r="F765" s="85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/>
      <c r="AE765" s="51"/>
      <c r="AF765" s="51"/>
      <c r="AG765" s="51"/>
      <c r="AH765" s="69"/>
      <c r="AI765" s="69"/>
      <c r="AJ765" s="69"/>
      <c r="AK765" s="83"/>
    </row>
    <row r="766" spans="2:37" x14ac:dyDescent="0.45">
      <c r="B766" s="50"/>
      <c r="C766" s="84"/>
      <c r="D766" s="87"/>
      <c r="E766" s="51"/>
      <c r="F766" s="85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/>
      <c r="AE766" s="51"/>
      <c r="AF766" s="51"/>
      <c r="AG766" s="51"/>
      <c r="AH766" s="69"/>
      <c r="AI766" s="69"/>
      <c r="AJ766" s="69"/>
      <c r="AK766" s="83"/>
    </row>
    <row r="767" spans="2:37" x14ac:dyDescent="0.45">
      <c r="B767" s="50"/>
      <c r="C767" s="84"/>
      <c r="D767" s="87"/>
      <c r="E767" s="51"/>
      <c r="F767" s="85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51"/>
      <c r="AG767" s="51"/>
      <c r="AH767" s="69"/>
      <c r="AI767" s="69"/>
      <c r="AJ767" s="69"/>
      <c r="AK767" s="83"/>
    </row>
    <row r="768" spans="2:37" x14ac:dyDescent="0.45">
      <c r="B768" s="50"/>
      <c r="C768" s="84"/>
      <c r="D768" s="87"/>
      <c r="E768" s="51"/>
      <c r="F768" s="85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/>
      <c r="AE768" s="51"/>
      <c r="AF768" s="51"/>
      <c r="AG768" s="51"/>
      <c r="AH768" s="69"/>
      <c r="AI768" s="69"/>
      <c r="AJ768" s="69"/>
      <c r="AK768" s="83"/>
    </row>
    <row r="769" spans="2:37" x14ac:dyDescent="0.45">
      <c r="B769" s="50"/>
      <c r="C769" s="84"/>
      <c r="D769" s="87"/>
      <c r="E769" s="51"/>
      <c r="F769" s="85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69"/>
      <c r="AI769" s="69"/>
      <c r="AJ769" s="69"/>
      <c r="AK769" s="83"/>
    </row>
    <row r="770" spans="2:37" x14ac:dyDescent="0.45">
      <c r="B770" s="50"/>
      <c r="C770" s="84"/>
      <c r="D770" s="87"/>
      <c r="E770" s="51"/>
      <c r="F770" s="85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/>
      <c r="AE770" s="51"/>
      <c r="AF770" s="51"/>
      <c r="AG770" s="51"/>
      <c r="AH770" s="69"/>
      <c r="AI770" s="69"/>
      <c r="AJ770" s="69"/>
      <c r="AK770" s="83"/>
    </row>
    <row r="771" spans="2:37" x14ac:dyDescent="0.45">
      <c r="B771" s="50"/>
      <c r="C771" s="84"/>
      <c r="D771" s="87"/>
      <c r="E771" s="51"/>
      <c r="F771" s="85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/>
      <c r="AE771" s="51"/>
      <c r="AF771" s="51"/>
      <c r="AG771" s="51"/>
      <c r="AH771" s="69"/>
      <c r="AI771" s="69"/>
      <c r="AJ771" s="69"/>
      <c r="AK771" s="83"/>
    </row>
    <row r="772" spans="2:37" x14ac:dyDescent="0.45">
      <c r="B772" s="50"/>
      <c r="C772" s="84"/>
      <c r="D772" s="87"/>
      <c r="E772" s="51"/>
      <c r="F772" s="85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/>
      <c r="AE772" s="51"/>
      <c r="AF772" s="51"/>
      <c r="AG772" s="51"/>
      <c r="AH772" s="69"/>
      <c r="AI772" s="69"/>
      <c r="AJ772" s="69"/>
      <c r="AK772" s="83"/>
    </row>
    <row r="773" spans="2:37" x14ac:dyDescent="0.45">
      <c r="B773" s="50"/>
      <c r="C773" s="84"/>
      <c r="D773" s="87"/>
      <c r="E773" s="51"/>
      <c r="F773" s="85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/>
      <c r="AE773" s="51"/>
      <c r="AF773" s="51"/>
      <c r="AG773" s="51"/>
      <c r="AH773" s="69"/>
      <c r="AI773" s="69"/>
      <c r="AJ773" s="69"/>
      <c r="AK773" s="83"/>
    </row>
    <row r="774" spans="2:37" x14ac:dyDescent="0.45">
      <c r="B774" s="50"/>
      <c r="C774" s="84"/>
      <c r="D774" s="87"/>
      <c r="E774" s="51"/>
      <c r="F774" s="85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/>
      <c r="AE774" s="51"/>
      <c r="AF774" s="51"/>
      <c r="AG774" s="51"/>
      <c r="AH774" s="69"/>
      <c r="AI774" s="69"/>
      <c r="AJ774" s="69"/>
      <c r="AK774" s="83"/>
    </row>
    <row r="775" spans="2:37" x14ac:dyDescent="0.45">
      <c r="B775" s="50"/>
      <c r="C775" s="84"/>
      <c r="D775" s="87"/>
      <c r="E775" s="51"/>
      <c r="F775" s="85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/>
      <c r="AE775" s="51"/>
      <c r="AF775" s="51"/>
      <c r="AG775" s="51"/>
      <c r="AH775" s="69"/>
      <c r="AI775" s="69"/>
      <c r="AJ775" s="69"/>
      <c r="AK775" s="83"/>
    </row>
    <row r="776" spans="2:37" x14ac:dyDescent="0.45">
      <c r="B776" s="50"/>
      <c r="C776" s="84"/>
      <c r="D776" s="87"/>
      <c r="E776" s="51"/>
      <c r="F776" s="85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/>
      <c r="AE776" s="51"/>
      <c r="AF776" s="51"/>
      <c r="AG776" s="51"/>
      <c r="AH776" s="69"/>
      <c r="AI776" s="69"/>
      <c r="AJ776" s="69"/>
      <c r="AK776" s="83"/>
    </row>
    <row r="777" spans="2:37" x14ac:dyDescent="0.45">
      <c r="B777" s="50"/>
      <c r="C777" s="84"/>
      <c r="D777" s="87"/>
      <c r="E777" s="51"/>
      <c r="F777" s="85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69"/>
      <c r="AI777" s="69"/>
      <c r="AJ777" s="69"/>
      <c r="AK777" s="83"/>
    </row>
    <row r="778" spans="2:37" x14ac:dyDescent="0.45">
      <c r="B778" s="50"/>
      <c r="C778" s="84"/>
      <c r="D778" s="87"/>
      <c r="E778" s="51"/>
      <c r="F778" s="85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69"/>
      <c r="AI778" s="69"/>
      <c r="AJ778" s="69"/>
      <c r="AK778" s="83"/>
    </row>
    <row r="779" spans="2:37" x14ac:dyDescent="0.45">
      <c r="B779" s="50"/>
      <c r="C779" s="84"/>
      <c r="D779" s="87"/>
      <c r="E779" s="51"/>
      <c r="F779" s="85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69"/>
      <c r="AI779" s="69"/>
      <c r="AJ779" s="69"/>
      <c r="AK779" s="83"/>
    </row>
    <row r="780" spans="2:37" x14ac:dyDescent="0.45">
      <c r="B780" s="50"/>
      <c r="C780" s="84"/>
      <c r="D780" s="87"/>
      <c r="E780" s="51"/>
      <c r="F780" s="85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/>
      <c r="AE780" s="51"/>
      <c r="AF780" s="51"/>
      <c r="AG780" s="51"/>
      <c r="AH780" s="69"/>
      <c r="AI780" s="69"/>
      <c r="AJ780" s="69"/>
      <c r="AK780" s="83"/>
    </row>
    <row r="781" spans="2:37" x14ac:dyDescent="0.45">
      <c r="B781" s="50"/>
      <c r="C781" s="84"/>
      <c r="D781" s="87"/>
      <c r="E781" s="51"/>
      <c r="F781" s="85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69"/>
      <c r="AI781" s="69"/>
      <c r="AJ781" s="69"/>
      <c r="AK781" s="83"/>
    </row>
    <row r="782" spans="2:37" x14ac:dyDescent="0.45">
      <c r="B782" s="50"/>
      <c r="C782" s="84"/>
      <c r="D782" s="87"/>
      <c r="E782" s="51"/>
      <c r="F782" s="85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69"/>
      <c r="AI782" s="69"/>
      <c r="AJ782" s="69"/>
      <c r="AK782" s="83"/>
    </row>
    <row r="783" spans="2:37" x14ac:dyDescent="0.45">
      <c r="B783" s="50"/>
      <c r="C783" s="84"/>
      <c r="D783" s="87"/>
      <c r="E783" s="51"/>
      <c r="F783" s="85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69"/>
      <c r="AI783" s="69"/>
      <c r="AJ783" s="69"/>
      <c r="AK783" s="83"/>
    </row>
    <row r="784" spans="2:37" x14ac:dyDescent="0.45">
      <c r="B784" s="50"/>
      <c r="C784" s="84"/>
      <c r="D784" s="87"/>
      <c r="E784" s="51"/>
      <c r="F784" s="85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/>
      <c r="AE784" s="51"/>
      <c r="AF784" s="51"/>
      <c r="AG784" s="51"/>
      <c r="AH784" s="69"/>
      <c r="AI784" s="69"/>
      <c r="AJ784" s="69"/>
      <c r="AK784" s="83"/>
    </row>
    <row r="785" spans="2:37" x14ac:dyDescent="0.45">
      <c r="B785" s="50"/>
      <c r="C785" s="84"/>
      <c r="D785" s="87"/>
      <c r="E785" s="51"/>
      <c r="F785" s="85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  <c r="AG785" s="51"/>
      <c r="AH785" s="69"/>
      <c r="AI785" s="69"/>
      <c r="AJ785" s="69"/>
      <c r="AK785" s="83"/>
    </row>
    <row r="786" spans="2:37" x14ac:dyDescent="0.45">
      <c r="B786" s="50"/>
      <c r="C786" s="84"/>
      <c r="D786" s="87"/>
      <c r="E786" s="51"/>
      <c r="F786" s="85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/>
      <c r="AE786" s="51"/>
      <c r="AF786" s="51"/>
      <c r="AG786" s="51"/>
      <c r="AH786" s="69"/>
      <c r="AI786" s="69"/>
      <c r="AJ786" s="69"/>
      <c r="AK786" s="83"/>
    </row>
    <row r="787" spans="2:37" x14ac:dyDescent="0.45">
      <c r="B787" s="50"/>
      <c r="C787" s="84"/>
      <c r="D787" s="87"/>
      <c r="E787" s="51"/>
      <c r="F787" s="85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/>
      <c r="AE787" s="51"/>
      <c r="AF787" s="51"/>
      <c r="AG787" s="51"/>
      <c r="AH787" s="69"/>
      <c r="AI787" s="69"/>
      <c r="AJ787" s="69"/>
      <c r="AK787" s="83"/>
    </row>
    <row r="788" spans="2:37" x14ac:dyDescent="0.45">
      <c r="B788" s="50"/>
      <c r="C788" s="84"/>
      <c r="D788" s="87"/>
      <c r="E788" s="51"/>
      <c r="F788" s="85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69"/>
      <c r="AI788" s="69"/>
      <c r="AJ788" s="69"/>
      <c r="AK788" s="83"/>
    </row>
    <row r="789" spans="2:37" x14ac:dyDescent="0.45">
      <c r="B789" s="50"/>
      <c r="C789" s="84"/>
      <c r="D789" s="87"/>
      <c r="E789" s="51"/>
      <c r="F789" s="85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/>
      <c r="AE789" s="51"/>
      <c r="AF789" s="51"/>
      <c r="AG789" s="51"/>
      <c r="AH789" s="69"/>
      <c r="AI789" s="69"/>
      <c r="AJ789" s="69"/>
      <c r="AK789" s="83"/>
    </row>
    <row r="790" spans="2:37" x14ac:dyDescent="0.45">
      <c r="B790" s="50"/>
      <c r="C790" s="84"/>
      <c r="D790" s="87"/>
      <c r="E790" s="51"/>
      <c r="F790" s="85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/>
      <c r="AE790" s="51"/>
      <c r="AF790" s="51"/>
      <c r="AG790" s="51"/>
      <c r="AH790" s="69"/>
      <c r="AI790" s="69"/>
      <c r="AJ790" s="69"/>
      <c r="AK790" s="83"/>
    </row>
    <row r="791" spans="2:37" x14ac:dyDescent="0.45">
      <c r="B791" s="50"/>
      <c r="C791" s="84"/>
      <c r="D791" s="87"/>
      <c r="E791" s="51"/>
      <c r="F791" s="85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/>
      <c r="AE791" s="51"/>
      <c r="AF791" s="51"/>
      <c r="AG791" s="51"/>
      <c r="AH791" s="69"/>
      <c r="AI791" s="69"/>
      <c r="AJ791" s="69"/>
      <c r="AK791" s="83"/>
    </row>
    <row r="792" spans="2:37" x14ac:dyDescent="0.45">
      <c r="B792" s="50"/>
      <c r="C792" s="84"/>
      <c r="D792" s="87"/>
      <c r="E792" s="51"/>
      <c r="F792" s="85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69"/>
      <c r="AI792" s="69"/>
      <c r="AJ792" s="69"/>
      <c r="AK792" s="83"/>
    </row>
    <row r="793" spans="2:37" x14ac:dyDescent="0.45">
      <c r="B793" s="50"/>
      <c r="C793" s="84"/>
      <c r="D793" s="87"/>
      <c r="E793" s="51"/>
      <c r="F793" s="85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69"/>
      <c r="AI793" s="69"/>
      <c r="AJ793" s="69"/>
      <c r="AK793" s="83"/>
    </row>
    <row r="794" spans="2:37" x14ac:dyDescent="0.45">
      <c r="B794" s="50"/>
      <c r="C794" s="84"/>
      <c r="D794" s="87"/>
      <c r="E794" s="51"/>
      <c r="F794" s="85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69"/>
      <c r="AI794" s="69"/>
      <c r="AJ794" s="69"/>
      <c r="AK794" s="83"/>
    </row>
    <row r="795" spans="2:37" x14ac:dyDescent="0.45">
      <c r="B795" s="50"/>
      <c r="C795" s="84"/>
      <c r="D795" s="87"/>
      <c r="E795" s="51"/>
      <c r="F795" s="85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/>
      <c r="AE795" s="51"/>
      <c r="AF795" s="51"/>
      <c r="AG795" s="51"/>
      <c r="AH795" s="69"/>
      <c r="AI795" s="69"/>
      <c r="AJ795" s="69"/>
      <c r="AK795" s="83"/>
    </row>
    <row r="796" spans="2:37" x14ac:dyDescent="0.45">
      <c r="B796" s="50"/>
      <c r="C796" s="84"/>
      <c r="D796" s="87"/>
      <c r="E796" s="51"/>
      <c r="F796" s="85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/>
      <c r="AE796" s="51"/>
      <c r="AF796" s="51"/>
      <c r="AG796" s="51"/>
      <c r="AH796" s="69"/>
      <c r="AI796" s="69"/>
      <c r="AJ796" s="69"/>
      <c r="AK796" s="83"/>
    </row>
    <row r="797" spans="2:37" x14ac:dyDescent="0.45">
      <c r="B797" s="50"/>
      <c r="C797" s="84"/>
      <c r="D797" s="87"/>
      <c r="E797" s="51"/>
      <c r="F797" s="85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69"/>
      <c r="AI797" s="69"/>
      <c r="AJ797" s="69"/>
      <c r="AK797" s="83"/>
    </row>
    <row r="798" spans="2:37" x14ac:dyDescent="0.45">
      <c r="B798" s="50"/>
      <c r="C798" s="84"/>
      <c r="D798" s="87"/>
      <c r="E798" s="51"/>
      <c r="F798" s="85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69"/>
      <c r="AI798" s="69"/>
      <c r="AJ798" s="69"/>
      <c r="AK798" s="83"/>
    </row>
    <row r="799" spans="2:37" x14ac:dyDescent="0.45">
      <c r="B799" s="50"/>
      <c r="C799" s="84"/>
      <c r="D799" s="87"/>
      <c r="E799" s="51"/>
      <c r="F799" s="85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69"/>
      <c r="AI799" s="69"/>
      <c r="AJ799" s="69"/>
      <c r="AK799" s="83"/>
    </row>
    <row r="800" spans="2:37" x14ac:dyDescent="0.45">
      <c r="B800" s="50"/>
      <c r="C800" s="84"/>
      <c r="D800" s="87"/>
      <c r="E800" s="51"/>
      <c r="F800" s="85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/>
      <c r="AE800" s="51"/>
      <c r="AF800" s="51"/>
      <c r="AG800" s="51"/>
      <c r="AH800" s="69"/>
      <c r="AI800" s="69"/>
      <c r="AJ800" s="69"/>
      <c r="AK800" s="83"/>
    </row>
    <row r="801" spans="2:37" x14ac:dyDescent="0.45">
      <c r="B801" s="50"/>
      <c r="C801" s="84"/>
      <c r="D801" s="87"/>
      <c r="E801" s="51"/>
      <c r="F801" s="85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69"/>
      <c r="AI801" s="69"/>
      <c r="AJ801" s="69"/>
      <c r="AK801" s="83"/>
    </row>
    <row r="802" spans="2:37" x14ac:dyDescent="0.45">
      <c r="B802" s="50"/>
      <c r="C802" s="84"/>
      <c r="D802" s="87"/>
      <c r="E802" s="51"/>
      <c r="F802" s="85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/>
      <c r="AE802" s="51"/>
      <c r="AF802" s="51"/>
      <c r="AG802" s="51"/>
      <c r="AH802" s="69"/>
      <c r="AI802" s="69"/>
      <c r="AJ802" s="69"/>
      <c r="AK802" s="83"/>
    </row>
    <row r="803" spans="2:37" x14ac:dyDescent="0.45">
      <c r="B803" s="50"/>
      <c r="C803" s="84"/>
      <c r="D803" s="87"/>
      <c r="E803" s="51"/>
      <c r="F803" s="85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69"/>
      <c r="AI803" s="69"/>
      <c r="AJ803" s="69"/>
      <c r="AK803" s="83"/>
    </row>
    <row r="804" spans="2:37" x14ac:dyDescent="0.45">
      <c r="B804" s="50"/>
      <c r="C804" s="84"/>
      <c r="D804" s="87"/>
      <c r="E804" s="51"/>
      <c r="F804" s="85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69"/>
      <c r="AI804" s="69"/>
      <c r="AJ804" s="69"/>
      <c r="AK804" s="83"/>
    </row>
    <row r="805" spans="2:37" x14ac:dyDescent="0.45">
      <c r="B805" s="50"/>
      <c r="C805" s="84"/>
      <c r="D805" s="87"/>
      <c r="E805" s="51"/>
      <c r="F805" s="85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69"/>
      <c r="AI805" s="69"/>
      <c r="AJ805" s="69"/>
      <c r="AK805" s="83"/>
    </row>
    <row r="806" spans="2:37" x14ac:dyDescent="0.45">
      <c r="B806" s="50"/>
      <c r="C806" s="84"/>
      <c r="D806" s="87"/>
      <c r="E806" s="51"/>
      <c r="F806" s="85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/>
      <c r="AE806" s="51"/>
      <c r="AF806" s="51"/>
      <c r="AG806" s="51"/>
      <c r="AH806" s="69"/>
      <c r="AI806" s="69"/>
      <c r="AJ806" s="69"/>
      <c r="AK806" s="83"/>
    </row>
    <row r="807" spans="2:37" x14ac:dyDescent="0.45">
      <c r="B807" s="50"/>
      <c r="C807" s="84"/>
      <c r="D807" s="87"/>
      <c r="E807" s="51"/>
      <c r="F807" s="85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69"/>
      <c r="AI807" s="69"/>
      <c r="AJ807" s="69"/>
      <c r="AK807" s="83"/>
    </row>
    <row r="808" spans="2:37" x14ac:dyDescent="0.45">
      <c r="B808" s="50"/>
      <c r="C808" s="84"/>
      <c r="D808" s="87"/>
      <c r="E808" s="51"/>
      <c r="F808" s="85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69"/>
      <c r="AI808" s="69"/>
      <c r="AJ808" s="69"/>
      <c r="AK808" s="83"/>
    </row>
    <row r="809" spans="2:37" x14ac:dyDescent="0.45">
      <c r="B809" s="50"/>
      <c r="C809" s="84"/>
      <c r="D809" s="87"/>
      <c r="E809" s="51"/>
      <c r="F809" s="85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69"/>
      <c r="AI809" s="69"/>
      <c r="AJ809" s="69"/>
      <c r="AK809" s="83"/>
    </row>
    <row r="810" spans="2:37" x14ac:dyDescent="0.45">
      <c r="B810" s="50"/>
      <c r="C810" s="84"/>
      <c r="D810" s="87"/>
      <c r="E810" s="51"/>
      <c r="F810" s="85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/>
      <c r="AE810" s="51"/>
      <c r="AF810" s="51"/>
      <c r="AG810" s="51"/>
      <c r="AH810" s="69"/>
      <c r="AI810" s="69"/>
      <c r="AJ810" s="69"/>
      <c r="AK810" s="83"/>
    </row>
    <row r="811" spans="2:37" x14ac:dyDescent="0.45">
      <c r="B811" s="50"/>
      <c r="C811" s="84"/>
      <c r="D811" s="87"/>
      <c r="E811" s="51"/>
      <c r="F811" s="85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/>
      <c r="AE811" s="51"/>
      <c r="AF811" s="51"/>
      <c r="AG811" s="51"/>
      <c r="AH811" s="69"/>
      <c r="AI811" s="69"/>
      <c r="AJ811" s="69"/>
      <c r="AK811" s="83"/>
    </row>
    <row r="812" spans="2:37" x14ac:dyDescent="0.45">
      <c r="B812" s="50"/>
      <c r="C812" s="84"/>
      <c r="D812" s="87"/>
      <c r="E812" s="51"/>
      <c r="F812" s="85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/>
      <c r="AE812" s="51"/>
      <c r="AF812" s="51"/>
      <c r="AG812" s="51"/>
      <c r="AH812" s="69"/>
      <c r="AI812" s="69"/>
      <c r="AJ812" s="69"/>
      <c r="AK812" s="83"/>
    </row>
    <row r="813" spans="2:37" x14ac:dyDescent="0.45">
      <c r="B813" s="50"/>
      <c r="C813" s="84"/>
      <c r="D813" s="87"/>
      <c r="E813" s="51"/>
      <c r="F813" s="85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69"/>
      <c r="AI813" s="69"/>
      <c r="AJ813" s="69"/>
      <c r="AK813" s="83"/>
    </row>
    <row r="814" spans="2:37" x14ac:dyDescent="0.45">
      <c r="B814" s="50"/>
      <c r="C814" s="84"/>
      <c r="D814" s="87"/>
      <c r="E814" s="51"/>
      <c r="F814" s="85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69"/>
      <c r="AI814" s="69"/>
      <c r="AJ814" s="69"/>
      <c r="AK814" s="83"/>
    </row>
    <row r="815" spans="2:37" x14ac:dyDescent="0.45">
      <c r="B815" s="50"/>
      <c r="C815" s="84"/>
      <c r="D815" s="87"/>
      <c r="E815" s="51"/>
      <c r="F815" s="85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/>
      <c r="AE815" s="51"/>
      <c r="AF815" s="51"/>
      <c r="AG815" s="51"/>
      <c r="AH815" s="69"/>
      <c r="AI815" s="69"/>
      <c r="AJ815" s="69"/>
      <c r="AK815" s="83"/>
    </row>
    <row r="816" spans="2:37" x14ac:dyDescent="0.45">
      <c r="B816" s="50"/>
      <c r="C816" s="84"/>
      <c r="D816" s="87"/>
      <c r="E816" s="51"/>
      <c r="F816" s="85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/>
      <c r="AE816" s="51"/>
      <c r="AF816" s="51"/>
      <c r="AG816" s="51"/>
      <c r="AH816" s="69"/>
      <c r="AI816" s="69"/>
      <c r="AJ816" s="69"/>
      <c r="AK816" s="83"/>
    </row>
    <row r="817" spans="2:37" x14ac:dyDescent="0.45">
      <c r="B817" s="50"/>
      <c r="C817" s="84"/>
      <c r="D817" s="87"/>
      <c r="E817" s="51"/>
      <c r="F817" s="85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/>
      <c r="AE817" s="51"/>
      <c r="AF817" s="51"/>
      <c r="AG817" s="51"/>
      <c r="AH817" s="69"/>
      <c r="AI817" s="69"/>
      <c r="AJ817" s="69"/>
      <c r="AK817" s="83"/>
    </row>
    <row r="818" spans="2:37" x14ac:dyDescent="0.45">
      <c r="B818" s="50"/>
      <c r="C818" s="84"/>
      <c r="D818" s="87"/>
      <c r="E818" s="51"/>
      <c r="F818" s="85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69"/>
      <c r="AI818" s="69"/>
      <c r="AJ818" s="69"/>
      <c r="AK818" s="83"/>
    </row>
    <row r="819" spans="2:37" x14ac:dyDescent="0.45">
      <c r="B819" s="50"/>
      <c r="C819" s="84"/>
      <c r="D819" s="87"/>
      <c r="E819" s="51"/>
      <c r="F819" s="85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69"/>
      <c r="AI819" s="69"/>
      <c r="AJ819" s="69"/>
      <c r="AK819" s="83"/>
    </row>
    <row r="820" spans="2:37" x14ac:dyDescent="0.45">
      <c r="B820" s="50"/>
      <c r="C820" s="84"/>
      <c r="D820" s="87"/>
      <c r="E820" s="51"/>
      <c r="F820" s="85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69"/>
      <c r="AI820" s="69"/>
      <c r="AJ820" s="69"/>
      <c r="AK820" s="83"/>
    </row>
    <row r="821" spans="2:37" x14ac:dyDescent="0.45">
      <c r="B821" s="50"/>
      <c r="C821" s="84"/>
      <c r="D821" s="87"/>
      <c r="E821" s="51"/>
      <c r="F821" s="85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69"/>
      <c r="AI821" s="69"/>
      <c r="AJ821" s="69"/>
      <c r="AK821" s="83"/>
    </row>
    <row r="822" spans="2:37" x14ac:dyDescent="0.45">
      <c r="B822" s="50"/>
      <c r="C822" s="84"/>
      <c r="D822" s="87"/>
      <c r="E822" s="51"/>
      <c r="F822" s="85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/>
      <c r="AE822" s="51"/>
      <c r="AF822" s="51"/>
      <c r="AG822" s="51"/>
      <c r="AH822" s="69"/>
      <c r="AI822" s="69"/>
      <c r="AJ822" s="69"/>
      <c r="AK822" s="83"/>
    </row>
    <row r="823" spans="2:37" x14ac:dyDescent="0.45">
      <c r="B823" s="50"/>
      <c r="C823" s="84"/>
      <c r="D823" s="87"/>
      <c r="E823" s="51"/>
      <c r="F823" s="85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69"/>
      <c r="AI823" s="69"/>
      <c r="AJ823" s="69"/>
      <c r="AK823" s="83"/>
    </row>
    <row r="824" spans="2:37" x14ac:dyDescent="0.45">
      <c r="B824" s="50"/>
      <c r="C824" s="84"/>
      <c r="D824" s="87"/>
      <c r="E824" s="51"/>
      <c r="F824" s="85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69"/>
      <c r="AI824" s="69"/>
      <c r="AJ824" s="69"/>
      <c r="AK824" s="83"/>
    </row>
    <row r="825" spans="2:37" x14ac:dyDescent="0.45">
      <c r="B825" s="50"/>
      <c r="C825" s="84"/>
      <c r="D825" s="87"/>
      <c r="E825" s="51"/>
      <c r="F825" s="85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/>
      <c r="AE825" s="51"/>
      <c r="AF825" s="51"/>
      <c r="AG825" s="51"/>
      <c r="AH825" s="69"/>
      <c r="AI825" s="69"/>
      <c r="AJ825" s="69"/>
      <c r="AK825" s="83"/>
    </row>
    <row r="826" spans="2:37" x14ac:dyDescent="0.45">
      <c r="B826" s="50"/>
      <c r="C826" s="84"/>
      <c r="D826" s="87"/>
      <c r="E826" s="51"/>
      <c r="F826" s="85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69"/>
      <c r="AI826" s="69"/>
      <c r="AJ826" s="69"/>
      <c r="AK826" s="83"/>
    </row>
    <row r="827" spans="2:37" x14ac:dyDescent="0.45">
      <c r="B827" s="50"/>
      <c r="C827" s="84"/>
      <c r="D827" s="87"/>
      <c r="E827" s="51"/>
      <c r="F827" s="85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69"/>
      <c r="AI827" s="69"/>
      <c r="AJ827" s="69"/>
      <c r="AK827" s="83"/>
    </row>
    <row r="828" spans="2:37" x14ac:dyDescent="0.45">
      <c r="B828" s="50"/>
      <c r="C828" s="84"/>
      <c r="D828" s="87"/>
      <c r="E828" s="51"/>
      <c r="F828" s="85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/>
      <c r="AE828" s="51"/>
      <c r="AF828" s="51"/>
      <c r="AG828" s="51"/>
      <c r="AH828" s="69"/>
      <c r="AI828" s="69"/>
      <c r="AJ828" s="69"/>
      <c r="AK828" s="83"/>
    </row>
    <row r="829" spans="2:37" x14ac:dyDescent="0.45">
      <c r="B829" s="50"/>
      <c r="C829" s="84"/>
      <c r="D829" s="87"/>
      <c r="E829" s="51"/>
      <c r="F829" s="85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/>
      <c r="AE829" s="51"/>
      <c r="AF829" s="51"/>
      <c r="AG829" s="51"/>
      <c r="AH829" s="69"/>
      <c r="AI829" s="69"/>
      <c r="AJ829" s="69"/>
      <c r="AK829" s="83"/>
    </row>
    <row r="830" spans="2:37" x14ac:dyDescent="0.45">
      <c r="B830" s="50"/>
      <c r="C830" s="84"/>
      <c r="D830" s="87"/>
      <c r="E830" s="51"/>
      <c r="F830" s="85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/>
      <c r="AE830" s="51"/>
      <c r="AF830" s="51"/>
      <c r="AG830" s="51"/>
      <c r="AH830" s="69"/>
      <c r="AI830" s="69"/>
      <c r="AJ830" s="69"/>
      <c r="AK830" s="83"/>
    </row>
    <row r="831" spans="2:37" x14ac:dyDescent="0.45">
      <c r="B831" s="50"/>
      <c r="C831" s="84"/>
      <c r="D831" s="87"/>
      <c r="E831" s="51"/>
      <c r="F831" s="85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/>
      <c r="AE831" s="51"/>
      <c r="AF831" s="51"/>
      <c r="AG831" s="51"/>
      <c r="AH831" s="69"/>
      <c r="AI831" s="69"/>
      <c r="AJ831" s="69"/>
      <c r="AK831" s="83"/>
    </row>
    <row r="832" spans="2:37" x14ac:dyDescent="0.45">
      <c r="B832" s="50"/>
      <c r="C832" s="84"/>
      <c r="D832" s="87"/>
      <c r="E832" s="51"/>
      <c r="F832" s="85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69"/>
      <c r="AI832" s="69"/>
      <c r="AJ832" s="69"/>
      <c r="AK832" s="83"/>
    </row>
    <row r="833" spans="2:37" x14ac:dyDescent="0.45">
      <c r="B833" s="50"/>
      <c r="C833" s="84"/>
      <c r="D833" s="87"/>
      <c r="E833" s="51"/>
      <c r="F833" s="85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/>
      <c r="AE833" s="51"/>
      <c r="AF833" s="51"/>
      <c r="AG833" s="51"/>
      <c r="AH833" s="69"/>
      <c r="AI833" s="69"/>
      <c r="AJ833" s="69"/>
      <c r="AK833" s="83"/>
    </row>
    <row r="834" spans="2:37" x14ac:dyDescent="0.45">
      <c r="B834" s="50"/>
      <c r="C834" s="84"/>
      <c r="D834" s="87"/>
      <c r="E834" s="51"/>
      <c r="F834" s="85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69"/>
      <c r="AI834" s="69"/>
      <c r="AJ834" s="69"/>
      <c r="AK834" s="83"/>
    </row>
    <row r="835" spans="2:37" x14ac:dyDescent="0.45">
      <c r="B835" s="50"/>
      <c r="C835" s="84"/>
      <c r="D835" s="87"/>
      <c r="E835" s="51"/>
      <c r="F835" s="85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/>
      <c r="AE835" s="51"/>
      <c r="AF835" s="51"/>
      <c r="AG835" s="51"/>
      <c r="AH835" s="69"/>
      <c r="AI835" s="69"/>
      <c r="AJ835" s="69"/>
      <c r="AK835" s="83"/>
    </row>
    <row r="836" spans="2:37" x14ac:dyDescent="0.45">
      <c r="B836" s="50"/>
      <c r="C836" s="84"/>
      <c r="D836" s="87"/>
      <c r="E836" s="51"/>
      <c r="F836" s="85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69"/>
      <c r="AI836" s="69"/>
      <c r="AJ836" s="69"/>
      <c r="AK836" s="83"/>
    </row>
    <row r="837" spans="2:37" x14ac:dyDescent="0.45">
      <c r="B837" s="50"/>
      <c r="C837" s="84"/>
      <c r="D837" s="87"/>
      <c r="E837" s="51"/>
      <c r="F837" s="85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/>
      <c r="AE837" s="51"/>
      <c r="AF837" s="51"/>
      <c r="AG837" s="51"/>
      <c r="AH837" s="69"/>
      <c r="AI837" s="69"/>
      <c r="AJ837" s="69"/>
      <c r="AK837" s="83"/>
    </row>
    <row r="838" spans="2:37" x14ac:dyDescent="0.45">
      <c r="B838" s="50"/>
      <c r="C838" s="84"/>
      <c r="D838" s="87"/>
      <c r="E838" s="51"/>
      <c r="F838" s="85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/>
      <c r="AE838" s="51"/>
      <c r="AF838" s="51"/>
      <c r="AG838" s="51"/>
      <c r="AH838" s="69"/>
      <c r="AI838" s="69"/>
      <c r="AJ838" s="69"/>
      <c r="AK838" s="83"/>
    </row>
    <row r="839" spans="2:37" x14ac:dyDescent="0.45">
      <c r="B839" s="50"/>
      <c r="C839" s="84"/>
      <c r="D839" s="87"/>
      <c r="E839" s="51"/>
      <c r="F839" s="85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69"/>
      <c r="AI839" s="69"/>
      <c r="AJ839" s="69"/>
      <c r="AK839" s="83"/>
    </row>
    <row r="840" spans="2:37" x14ac:dyDescent="0.45">
      <c r="B840" s="50"/>
      <c r="C840" s="84"/>
      <c r="D840" s="87"/>
      <c r="E840" s="51"/>
      <c r="F840" s="85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/>
      <c r="AE840" s="51"/>
      <c r="AF840" s="51"/>
      <c r="AG840" s="51"/>
      <c r="AH840" s="69"/>
      <c r="AI840" s="69"/>
      <c r="AJ840" s="69"/>
      <c r="AK840" s="83"/>
    </row>
    <row r="841" spans="2:37" x14ac:dyDescent="0.45">
      <c r="B841" s="50"/>
      <c r="C841" s="84"/>
      <c r="D841" s="87"/>
      <c r="E841" s="51"/>
      <c r="F841" s="85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69"/>
      <c r="AI841" s="69"/>
      <c r="AJ841" s="69"/>
      <c r="AK841" s="83"/>
    </row>
    <row r="842" spans="2:37" x14ac:dyDescent="0.45">
      <c r="B842" s="50"/>
      <c r="C842" s="84"/>
      <c r="D842" s="87"/>
      <c r="E842" s="51"/>
      <c r="F842" s="85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/>
      <c r="AE842" s="51"/>
      <c r="AF842" s="51"/>
      <c r="AG842" s="51"/>
      <c r="AH842" s="69"/>
      <c r="AI842" s="69"/>
      <c r="AJ842" s="69"/>
      <c r="AK842" s="83"/>
    </row>
    <row r="843" spans="2:37" x14ac:dyDescent="0.45">
      <c r="B843" s="50"/>
      <c r="C843" s="84"/>
      <c r="D843" s="87"/>
      <c r="E843" s="51"/>
      <c r="F843" s="85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/>
      <c r="AE843" s="51"/>
      <c r="AF843" s="51"/>
      <c r="AG843" s="51"/>
      <c r="AH843" s="69"/>
      <c r="AI843" s="69"/>
      <c r="AJ843" s="69"/>
      <c r="AK843" s="83"/>
    </row>
    <row r="844" spans="2:37" x14ac:dyDescent="0.45">
      <c r="B844" s="50"/>
      <c r="C844" s="84"/>
      <c r="D844" s="87"/>
      <c r="E844" s="51"/>
      <c r="F844" s="85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/>
      <c r="AE844" s="51"/>
      <c r="AF844" s="51"/>
      <c r="AG844" s="51"/>
      <c r="AH844" s="69"/>
      <c r="AI844" s="69"/>
      <c r="AJ844" s="69"/>
      <c r="AK844" s="83"/>
    </row>
    <row r="845" spans="2:37" x14ac:dyDescent="0.45">
      <c r="B845" s="50"/>
      <c r="C845" s="84"/>
      <c r="D845" s="87"/>
      <c r="E845" s="51"/>
      <c r="F845" s="85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/>
      <c r="AE845" s="51"/>
      <c r="AF845" s="51"/>
      <c r="AG845" s="51"/>
      <c r="AH845" s="69"/>
      <c r="AI845" s="69"/>
      <c r="AJ845" s="69"/>
      <c r="AK845" s="83"/>
    </row>
    <row r="846" spans="2:37" x14ac:dyDescent="0.45">
      <c r="B846" s="50"/>
      <c r="C846" s="84"/>
      <c r="D846" s="87"/>
      <c r="E846" s="51"/>
      <c r="F846" s="85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/>
      <c r="AE846" s="51"/>
      <c r="AF846" s="51"/>
      <c r="AG846" s="51"/>
      <c r="AH846" s="69"/>
      <c r="AI846" s="69"/>
      <c r="AJ846" s="69"/>
      <c r="AK846" s="83"/>
    </row>
    <row r="847" spans="2:37" x14ac:dyDescent="0.45">
      <c r="B847" s="50"/>
      <c r="C847" s="84"/>
      <c r="D847" s="87"/>
      <c r="E847" s="51"/>
      <c r="F847" s="85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/>
      <c r="AE847" s="51"/>
      <c r="AF847" s="51"/>
      <c r="AG847" s="51"/>
      <c r="AH847" s="69"/>
      <c r="AI847" s="69"/>
      <c r="AJ847" s="69"/>
      <c r="AK847" s="83"/>
    </row>
    <row r="848" spans="2:37" x14ac:dyDescent="0.45">
      <c r="B848" s="50"/>
      <c r="C848" s="84"/>
      <c r="D848" s="87"/>
      <c r="E848" s="51"/>
      <c r="F848" s="85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/>
      <c r="AE848" s="51"/>
      <c r="AF848" s="51"/>
      <c r="AG848" s="51"/>
      <c r="AH848" s="69"/>
      <c r="AI848" s="69"/>
      <c r="AJ848" s="69"/>
      <c r="AK848" s="83"/>
    </row>
    <row r="849" spans="2:37" x14ac:dyDescent="0.45">
      <c r="B849" s="50"/>
      <c r="C849" s="84"/>
      <c r="D849" s="87"/>
      <c r="E849" s="51"/>
      <c r="F849" s="85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/>
      <c r="AE849" s="51"/>
      <c r="AF849" s="51"/>
      <c r="AG849" s="51"/>
      <c r="AH849" s="69"/>
      <c r="AI849" s="69"/>
      <c r="AJ849" s="69"/>
      <c r="AK849" s="83"/>
    </row>
    <row r="850" spans="2:37" x14ac:dyDescent="0.45">
      <c r="B850" s="50"/>
      <c r="C850" s="84"/>
      <c r="D850" s="87"/>
      <c r="E850" s="51"/>
      <c r="F850" s="85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69"/>
      <c r="AI850" s="69"/>
      <c r="AJ850" s="69"/>
      <c r="AK850" s="83"/>
    </row>
    <row r="851" spans="2:37" x14ac:dyDescent="0.45">
      <c r="B851" s="50"/>
      <c r="C851" s="84"/>
      <c r="D851" s="87"/>
      <c r="E851" s="51"/>
      <c r="F851" s="85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/>
      <c r="AE851" s="51"/>
      <c r="AF851" s="51"/>
      <c r="AG851" s="51"/>
      <c r="AH851" s="69"/>
      <c r="AI851" s="69"/>
      <c r="AJ851" s="69"/>
      <c r="AK851" s="83"/>
    </row>
    <row r="852" spans="2:37" x14ac:dyDescent="0.45">
      <c r="B852" s="50"/>
      <c r="C852" s="84"/>
      <c r="D852" s="87"/>
      <c r="E852" s="51"/>
      <c r="F852" s="85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/>
      <c r="AE852" s="51"/>
      <c r="AF852" s="51"/>
      <c r="AG852" s="51"/>
      <c r="AH852" s="69"/>
      <c r="AI852" s="69"/>
      <c r="AJ852" s="69"/>
      <c r="AK852" s="83"/>
    </row>
    <row r="853" spans="2:37" x14ac:dyDescent="0.45">
      <c r="B853" s="50"/>
      <c r="C853" s="84"/>
      <c r="D853" s="87"/>
      <c r="E853" s="51"/>
      <c r="F853" s="85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/>
      <c r="AE853" s="51"/>
      <c r="AF853" s="51"/>
      <c r="AG853" s="51"/>
      <c r="AH853" s="69"/>
      <c r="AI853" s="69"/>
      <c r="AJ853" s="69"/>
      <c r="AK853" s="83"/>
    </row>
    <row r="854" spans="2:37" x14ac:dyDescent="0.45">
      <c r="B854" s="50"/>
      <c r="C854" s="84"/>
      <c r="D854" s="87"/>
      <c r="E854" s="51"/>
      <c r="F854" s="85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/>
      <c r="AE854" s="51"/>
      <c r="AF854" s="51"/>
      <c r="AG854" s="51"/>
      <c r="AH854" s="69"/>
      <c r="AI854" s="69"/>
      <c r="AJ854" s="69"/>
      <c r="AK854" s="83"/>
    </row>
    <row r="855" spans="2:37" x14ac:dyDescent="0.45">
      <c r="B855" s="50"/>
      <c r="C855" s="84"/>
      <c r="D855" s="87"/>
      <c r="E855" s="51"/>
      <c r="F855" s="85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/>
      <c r="AE855" s="51"/>
      <c r="AF855" s="51"/>
      <c r="AG855" s="51"/>
      <c r="AH855" s="69"/>
      <c r="AI855" s="69"/>
      <c r="AJ855" s="69"/>
      <c r="AK855" s="83"/>
    </row>
    <row r="856" spans="2:37" x14ac:dyDescent="0.45">
      <c r="B856" s="50"/>
      <c r="C856" s="84"/>
      <c r="D856" s="87"/>
      <c r="E856" s="51"/>
      <c r="F856" s="85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/>
      <c r="AE856" s="51"/>
      <c r="AF856" s="51"/>
      <c r="AG856" s="51"/>
      <c r="AH856" s="69"/>
      <c r="AI856" s="69"/>
      <c r="AJ856" s="69"/>
      <c r="AK856" s="83"/>
    </row>
    <row r="857" spans="2:37" x14ac:dyDescent="0.45">
      <c r="B857" s="50"/>
      <c r="C857" s="84"/>
      <c r="D857" s="87"/>
      <c r="E857" s="51"/>
      <c r="F857" s="85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/>
      <c r="AE857" s="51"/>
      <c r="AF857" s="51"/>
      <c r="AG857" s="51"/>
      <c r="AH857" s="69"/>
      <c r="AI857" s="69"/>
      <c r="AJ857" s="69"/>
      <c r="AK857" s="83"/>
    </row>
    <row r="858" spans="2:37" x14ac:dyDescent="0.45">
      <c r="B858" s="50"/>
      <c r="C858" s="84"/>
      <c r="D858" s="87"/>
      <c r="E858" s="51"/>
      <c r="F858" s="85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/>
      <c r="AE858" s="51"/>
      <c r="AF858" s="51"/>
      <c r="AG858" s="51"/>
      <c r="AH858" s="69"/>
      <c r="AI858" s="69"/>
      <c r="AJ858" s="69"/>
      <c r="AK858" s="83"/>
    </row>
    <row r="859" spans="2:37" x14ac:dyDescent="0.45">
      <c r="B859" s="50"/>
      <c r="C859" s="84"/>
      <c r="D859" s="87"/>
      <c r="E859" s="51"/>
      <c r="F859" s="85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/>
      <c r="AE859" s="51"/>
      <c r="AF859" s="51"/>
      <c r="AG859" s="51"/>
      <c r="AH859" s="69"/>
      <c r="AI859" s="69"/>
      <c r="AJ859" s="69"/>
      <c r="AK859" s="83"/>
    </row>
    <row r="860" spans="2:37" x14ac:dyDescent="0.45">
      <c r="B860" s="50"/>
      <c r="C860" s="84"/>
      <c r="D860" s="87"/>
      <c r="E860" s="51"/>
      <c r="F860" s="85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/>
      <c r="AE860" s="51"/>
      <c r="AF860" s="51"/>
      <c r="AG860" s="51"/>
      <c r="AH860" s="69"/>
      <c r="AI860" s="69"/>
      <c r="AJ860" s="69"/>
      <c r="AK860" s="83"/>
    </row>
    <row r="861" spans="2:37" x14ac:dyDescent="0.45">
      <c r="B861" s="50"/>
      <c r="C861" s="84"/>
      <c r="D861" s="87"/>
      <c r="E861" s="51"/>
      <c r="F861" s="85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/>
      <c r="AE861" s="51"/>
      <c r="AF861" s="51"/>
      <c r="AG861" s="51"/>
      <c r="AH861" s="69"/>
      <c r="AI861" s="69"/>
      <c r="AJ861" s="69"/>
      <c r="AK861" s="83"/>
    </row>
    <row r="862" spans="2:37" x14ac:dyDescent="0.45">
      <c r="B862" s="50"/>
      <c r="C862" s="84"/>
      <c r="D862" s="87"/>
      <c r="E862" s="51"/>
      <c r="F862" s="85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/>
      <c r="AE862" s="51"/>
      <c r="AF862" s="51"/>
      <c r="AG862" s="51"/>
      <c r="AH862" s="69"/>
      <c r="AI862" s="69"/>
      <c r="AJ862" s="69"/>
      <c r="AK862" s="83"/>
    </row>
    <row r="863" spans="2:37" x14ac:dyDescent="0.45">
      <c r="B863" s="50"/>
      <c r="C863" s="84"/>
      <c r="D863" s="87"/>
      <c r="E863" s="51"/>
      <c r="F863" s="85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/>
      <c r="AE863" s="51"/>
      <c r="AF863" s="51"/>
      <c r="AG863" s="51"/>
      <c r="AH863" s="69"/>
      <c r="AI863" s="69"/>
      <c r="AJ863" s="69"/>
      <c r="AK863" s="83"/>
    </row>
    <row r="864" spans="2:37" x14ac:dyDescent="0.45">
      <c r="B864" s="50"/>
      <c r="C864" s="84"/>
      <c r="D864" s="87"/>
      <c r="E864" s="51"/>
      <c r="F864" s="85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/>
      <c r="AE864" s="51"/>
      <c r="AF864" s="51"/>
      <c r="AG864" s="51"/>
      <c r="AH864" s="69"/>
      <c r="AI864" s="69"/>
      <c r="AJ864" s="69"/>
      <c r="AK864" s="83"/>
    </row>
    <row r="865" spans="2:37" x14ac:dyDescent="0.45">
      <c r="B865" s="50"/>
      <c r="C865" s="84"/>
      <c r="D865" s="87"/>
      <c r="E865" s="51"/>
      <c r="F865" s="85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/>
      <c r="AE865" s="51"/>
      <c r="AF865" s="51"/>
      <c r="AG865" s="51"/>
      <c r="AH865" s="69"/>
      <c r="AI865" s="69"/>
      <c r="AJ865" s="69"/>
      <c r="AK865" s="83"/>
    </row>
    <row r="866" spans="2:37" x14ac:dyDescent="0.45">
      <c r="B866" s="50"/>
      <c r="C866" s="84"/>
      <c r="D866" s="87"/>
      <c r="E866" s="51"/>
      <c r="F866" s="85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/>
      <c r="AE866" s="51"/>
      <c r="AF866" s="51"/>
      <c r="AG866" s="51"/>
      <c r="AH866" s="69"/>
      <c r="AI866" s="69"/>
      <c r="AJ866" s="69"/>
      <c r="AK866" s="83"/>
    </row>
    <row r="867" spans="2:37" x14ac:dyDescent="0.45">
      <c r="B867" s="50"/>
      <c r="C867" s="84"/>
      <c r="D867" s="87"/>
      <c r="E867" s="51"/>
      <c r="F867" s="85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/>
      <c r="AE867" s="51"/>
      <c r="AF867" s="51"/>
      <c r="AG867" s="51"/>
      <c r="AH867" s="69"/>
      <c r="AI867" s="69"/>
      <c r="AJ867" s="69"/>
      <c r="AK867" s="83"/>
    </row>
    <row r="868" spans="2:37" x14ac:dyDescent="0.45">
      <c r="B868" s="50"/>
      <c r="C868" s="84"/>
      <c r="D868" s="87"/>
      <c r="E868" s="51"/>
      <c r="F868" s="85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51"/>
      <c r="AC868" s="51"/>
      <c r="AD868" s="51"/>
      <c r="AE868" s="51"/>
      <c r="AF868" s="51"/>
      <c r="AG868" s="51"/>
      <c r="AH868" s="69"/>
      <c r="AI868" s="69"/>
      <c r="AJ868" s="69"/>
      <c r="AK868" s="83"/>
    </row>
    <row r="869" spans="2:37" x14ac:dyDescent="0.45">
      <c r="B869" s="50"/>
      <c r="C869" s="84"/>
      <c r="D869" s="87"/>
      <c r="E869" s="51"/>
      <c r="F869" s="85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/>
      <c r="AE869" s="51"/>
      <c r="AF869" s="51"/>
      <c r="AG869" s="51"/>
      <c r="AH869" s="69"/>
      <c r="AI869" s="69"/>
      <c r="AJ869" s="69"/>
      <c r="AK869" s="83"/>
    </row>
    <row r="870" spans="2:37" x14ac:dyDescent="0.45">
      <c r="B870" s="50"/>
      <c r="C870" s="84"/>
      <c r="D870" s="87"/>
      <c r="E870" s="51"/>
      <c r="F870" s="85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51"/>
      <c r="AC870" s="51"/>
      <c r="AD870" s="51"/>
      <c r="AE870" s="51"/>
      <c r="AF870" s="51"/>
      <c r="AG870" s="51"/>
      <c r="AH870" s="69"/>
      <c r="AI870" s="69"/>
      <c r="AJ870" s="69"/>
      <c r="AK870" s="83"/>
    </row>
    <row r="871" spans="2:37" x14ac:dyDescent="0.45">
      <c r="B871" s="50"/>
      <c r="C871" s="84"/>
      <c r="D871" s="87"/>
      <c r="E871" s="51"/>
      <c r="F871" s="85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51"/>
      <c r="AC871" s="51"/>
      <c r="AD871" s="51"/>
      <c r="AE871" s="51"/>
      <c r="AF871" s="51"/>
      <c r="AG871" s="51"/>
      <c r="AH871" s="69"/>
      <c r="AI871" s="69"/>
      <c r="AJ871" s="69"/>
      <c r="AK871" s="83"/>
    </row>
    <row r="872" spans="2:37" x14ac:dyDescent="0.45">
      <c r="B872" s="50"/>
      <c r="C872" s="84"/>
      <c r="D872" s="87"/>
      <c r="E872" s="51"/>
      <c r="F872" s="85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51"/>
      <c r="AC872" s="51"/>
      <c r="AD872" s="51"/>
      <c r="AE872" s="51"/>
      <c r="AF872" s="51"/>
      <c r="AG872" s="51"/>
      <c r="AH872" s="69"/>
      <c r="AI872" s="69"/>
      <c r="AJ872" s="69"/>
      <c r="AK872" s="83"/>
    </row>
    <row r="873" spans="2:37" x14ac:dyDescent="0.45">
      <c r="B873" s="50"/>
      <c r="C873" s="84"/>
      <c r="D873" s="87"/>
      <c r="E873" s="51"/>
      <c r="F873" s="85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51"/>
      <c r="AC873" s="51"/>
      <c r="AD873" s="51"/>
      <c r="AE873" s="51"/>
      <c r="AF873" s="51"/>
      <c r="AG873" s="51"/>
      <c r="AH873" s="69"/>
      <c r="AI873" s="69"/>
      <c r="AJ873" s="69"/>
      <c r="AK873" s="83"/>
    </row>
    <row r="874" spans="2:37" x14ac:dyDescent="0.45">
      <c r="B874" s="50"/>
      <c r="C874" s="84"/>
      <c r="D874" s="87"/>
      <c r="E874" s="51"/>
      <c r="F874" s="85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51"/>
      <c r="AC874" s="51"/>
      <c r="AD874" s="51"/>
      <c r="AE874" s="51"/>
      <c r="AF874" s="51"/>
      <c r="AG874" s="51"/>
      <c r="AH874" s="69"/>
      <c r="AI874" s="69"/>
      <c r="AJ874" s="69"/>
      <c r="AK874" s="83"/>
    </row>
    <row r="875" spans="2:37" x14ac:dyDescent="0.45">
      <c r="B875" s="50"/>
      <c r="C875" s="84"/>
      <c r="D875" s="87"/>
      <c r="E875" s="51"/>
      <c r="F875" s="85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/>
      <c r="AE875" s="51"/>
      <c r="AF875" s="51"/>
      <c r="AG875" s="51"/>
      <c r="AH875" s="69"/>
      <c r="AI875" s="69"/>
      <c r="AJ875" s="69"/>
      <c r="AK875" s="83"/>
    </row>
    <row r="876" spans="2:37" x14ac:dyDescent="0.45">
      <c r="B876" s="50"/>
      <c r="C876" s="84"/>
      <c r="D876" s="87"/>
      <c r="E876" s="51"/>
      <c r="F876" s="85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51"/>
      <c r="AC876" s="51"/>
      <c r="AD876" s="51"/>
      <c r="AE876" s="51"/>
      <c r="AF876" s="51"/>
      <c r="AG876" s="51"/>
      <c r="AH876" s="69"/>
      <c r="AI876" s="69"/>
      <c r="AJ876" s="69"/>
      <c r="AK876" s="83"/>
    </row>
    <row r="877" spans="2:37" x14ac:dyDescent="0.45">
      <c r="B877" s="50"/>
      <c r="C877" s="84"/>
      <c r="D877" s="87"/>
      <c r="E877" s="51"/>
      <c r="F877" s="85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51"/>
      <c r="AC877" s="51"/>
      <c r="AD877" s="51"/>
      <c r="AE877" s="51"/>
      <c r="AF877" s="51"/>
      <c r="AG877" s="51"/>
      <c r="AH877" s="69"/>
      <c r="AI877" s="69"/>
      <c r="AJ877" s="69"/>
      <c r="AK877" s="83"/>
    </row>
    <row r="878" spans="2:37" x14ac:dyDescent="0.45">
      <c r="B878" s="50"/>
      <c r="C878" s="84"/>
      <c r="D878" s="87"/>
      <c r="E878" s="51"/>
      <c r="F878" s="85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51"/>
      <c r="AC878" s="51"/>
      <c r="AD878" s="51"/>
      <c r="AE878" s="51"/>
      <c r="AF878" s="51"/>
      <c r="AG878" s="51"/>
      <c r="AH878" s="69"/>
      <c r="AI878" s="69"/>
      <c r="AJ878" s="69"/>
      <c r="AK878" s="83"/>
    </row>
    <row r="879" spans="2:37" x14ac:dyDescent="0.45">
      <c r="B879" s="50"/>
      <c r="C879" s="84"/>
      <c r="D879" s="87"/>
      <c r="E879" s="51"/>
      <c r="F879" s="85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51"/>
      <c r="AC879" s="51"/>
      <c r="AD879" s="51"/>
      <c r="AE879" s="51"/>
      <c r="AF879" s="51"/>
      <c r="AG879" s="51"/>
      <c r="AH879" s="69"/>
      <c r="AI879" s="69"/>
      <c r="AJ879" s="69"/>
      <c r="AK879" s="83"/>
    </row>
    <row r="880" spans="2:37" x14ac:dyDescent="0.45">
      <c r="B880" s="50"/>
      <c r="C880" s="84"/>
      <c r="D880" s="87"/>
      <c r="E880" s="51"/>
      <c r="F880" s="85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51"/>
      <c r="AC880" s="51"/>
      <c r="AD880" s="51"/>
      <c r="AE880" s="51"/>
      <c r="AF880" s="51"/>
      <c r="AG880" s="51"/>
      <c r="AH880" s="69"/>
      <c r="AI880" s="69"/>
      <c r="AJ880" s="69"/>
      <c r="AK880" s="83"/>
    </row>
    <row r="881" spans="2:37" x14ac:dyDescent="0.45">
      <c r="B881" s="50"/>
      <c r="C881" s="84"/>
      <c r="D881" s="87"/>
      <c r="E881" s="51"/>
      <c r="F881" s="85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/>
      <c r="AE881" s="51"/>
      <c r="AF881" s="51"/>
      <c r="AG881" s="51"/>
      <c r="AH881" s="69"/>
      <c r="AI881" s="69"/>
      <c r="AJ881" s="69"/>
      <c r="AK881" s="83"/>
    </row>
    <row r="882" spans="2:37" x14ac:dyDescent="0.45">
      <c r="B882" s="50"/>
      <c r="C882" s="84"/>
      <c r="D882" s="87"/>
      <c r="E882" s="51"/>
      <c r="F882" s="85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51"/>
      <c r="AC882" s="51"/>
      <c r="AD882" s="51"/>
      <c r="AE882" s="51"/>
      <c r="AF882" s="51"/>
      <c r="AG882" s="51"/>
      <c r="AH882" s="69"/>
      <c r="AI882" s="69"/>
      <c r="AJ882" s="69"/>
      <c r="AK882" s="83"/>
    </row>
    <row r="883" spans="2:37" x14ac:dyDescent="0.45">
      <c r="B883" s="50"/>
      <c r="C883" s="84"/>
      <c r="D883" s="87"/>
      <c r="E883" s="51"/>
      <c r="F883" s="85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/>
      <c r="AE883" s="51"/>
      <c r="AF883" s="51"/>
      <c r="AG883" s="51"/>
      <c r="AH883" s="69"/>
      <c r="AI883" s="69"/>
      <c r="AJ883" s="69"/>
      <c r="AK883" s="83"/>
    </row>
    <row r="884" spans="2:37" x14ac:dyDescent="0.45">
      <c r="B884" s="50"/>
      <c r="C884" s="84"/>
      <c r="D884" s="87"/>
      <c r="E884" s="51"/>
      <c r="F884" s="85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51"/>
      <c r="AC884" s="51"/>
      <c r="AD884" s="51"/>
      <c r="AE884" s="51"/>
      <c r="AF884" s="51"/>
      <c r="AG884" s="51"/>
      <c r="AH884" s="69"/>
      <c r="AI884" s="69"/>
      <c r="AJ884" s="69"/>
      <c r="AK884" s="83"/>
    </row>
    <row r="885" spans="2:37" x14ac:dyDescent="0.45">
      <c r="B885" s="50"/>
      <c r="C885" s="84"/>
      <c r="D885" s="87"/>
      <c r="E885" s="51"/>
      <c r="F885" s="85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/>
      <c r="AE885" s="51"/>
      <c r="AF885" s="51"/>
      <c r="AG885" s="51"/>
      <c r="AH885" s="69"/>
      <c r="AI885" s="69"/>
      <c r="AJ885" s="69"/>
      <c r="AK885" s="83"/>
    </row>
    <row r="886" spans="2:37" x14ac:dyDescent="0.45">
      <c r="B886" s="50"/>
      <c r="C886" s="84"/>
      <c r="D886" s="87"/>
      <c r="E886" s="51"/>
      <c r="F886" s="85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51"/>
      <c r="AC886" s="51"/>
      <c r="AD886" s="51"/>
      <c r="AE886" s="51"/>
      <c r="AF886" s="51"/>
      <c r="AG886" s="51"/>
      <c r="AH886" s="69"/>
      <c r="AI886" s="69"/>
      <c r="AJ886" s="69"/>
      <c r="AK886" s="83"/>
    </row>
    <row r="887" spans="2:37" x14ac:dyDescent="0.45">
      <c r="B887" s="50"/>
      <c r="C887" s="84"/>
      <c r="D887" s="87"/>
      <c r="E887" s="51"/>
      <c r="F887" s="85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51"/>
      <c r="AC887" s="51"/>
      <c r="AD887" s="51"/>
      <c r="AE887" s="51"/>
      <c r="AF887" s="51"/>
      <c r="AG887" s="51"/>
      <c r="AH887" s="69"/>
      <c r="AI887" s="69"/>
      <c r="AJ887" s="69"/>
      <c r="AK887" s="83"/>
    </row>
    <row r="888" spans="2:37" x14ac:dyDescent="0.45">
      <c r="B888" s="50"/>
      <c r="C888" s="84"/>
      <c r="D888" s="87"/>
      <c r="E888" s="51"/>
      <c r="F888" s="85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51"/>
      <c r="AC888" s="51"/>
      <c r="AD888" s="51"/>
      <c r="AE888" s="51"/>
      <c r="AF888" s="51"/>
      <c r="AG888" s="51"/>
      <c r="AH888" s="69"/>
      <c r="AI888" s="69"/>
      <c r="AJ888" s="69"/>
      <c r="AK888" s="83"/>
    </row>
    <row r="889" spans="2:37" x14ac:dyDescent="0.45">
      <c r="B889" s="50"/>
      <c r="C889" s="84"/>
      <c r="D889" s="87"/>
      <c r="E889" s="51"/>
      <c r="F889" s="85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51"/>
      <c r="AC889" s="51"/>
      <c r="AD889" s="51"/>
      <c r="AE889" s="51"/>
      <c r="AF889" s="51"/>
      <c r="AG889" s="51"/>
      <c r="AH889" s="69"/>
      <c r="AI889" s="69"/>
      <c r="AJ889" s="69"/>
      <c r="AK889" s="83"/>
    </row>
    <row r="890" spans="2:37" x14ac:dyDescent="0.45">
      <c r="B890" s="50"/>
      <c r="C890" s="84"/>
      <c r="D890" s="87"/>
      <c r="E890" s="51"/>
      <c r="F890" s="85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51"/>
      <c r="AC890" s="51"/>
      <c r="AD890" s="51"/>
      <c r="AE890" s="51"/>
      <c r="AF890" s="51"/>
      <c r="AG890" s="51"/>
      <c r="AH890" s="69"/>
      <c r="AI890" s="69"/>
      <c r="AJ890" s="69"/>
      <c r="AK890" s="83"/>
    </row>
    <row r="891" spans="2:37" x14ac:dyDescent="0.45">
      <c r="B891" s="50"/>
      <c r="C891" s="84"/>
      <c r="D891" s="87"/>
      <c r="E891" s="51"/>
      <c r="F891" s="85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51"/>
      <c r="AC891" s="51"/>
      <c r="AD891" s="51"/>
      <c r="AE891" s="51"/>
      <c r="AF891" s="51"/>
      <c r="AG891" s="51"/>
      <c r="AH891" s="69"/>
      <c r="AI891" s="69"/>
      <c r="AJ891" s="69"/>
      <c r="AK891" s="83"/>
    </row>
    <row r="892" spans="2:37" x14ac:dyDescent="0.45">
      <c r="B892" s="50"/>
      <c r="C892" s="84"/>
      <c r="D892" s="87"/>
      <c r="E892" s="51"/>
      <c r="F892" s="85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51"/>
      <c r="AC892" s="51"/>
      <c r="AD892" s="51"/>
      <c r="AE892" s="51"/>
      <c r="AF892" s="51"/>
      <c r="AG892" s="51"/>
      <c r="AH892" s="69"/>
      <c r="AI892" s="69"/>
      <c r="AJ892" s="69"/>
      <c r="AK892" s="83"/>
    </row>
    <row r="893" spans="2:37" x14ac:dyDescent="0.45">
      <c r="B893" s="50"/>
      <c r="C893" s="84"/>
      <c r="D893" s="87"/>
      <c r="E893" s="51"/>
      <c r="F893" s="85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51"/>
      <c r="AC893" s="51"/>
      <c r="AD893" s="51"/>
      <c r="AE893" s="51"/>
      <c r="AF893" s="51"/>
      <c r="AG893" s="51"/>
      <c r="AH893" s="69"/>
      <c r="AI893" s="69"/>
      <c r="AJ893" s="69"/>
      <c r="AK893" s="83"/>
    </row>
    <row r="894" spans="2:37" x14ac:dyDescent="0.45">
      <c r="B894" s="50"/>
      <c r="C894" s="84"/>
      <c r="D894" s="87"/>
      <c r="E894" s="51"/>
      <c r="F894" s="85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/>
      <c r="AE894" s="51"/>
      <c r="AF894" s="51"/>
      <c r="AG894" s="51"/>
      <c r="AH894" s="69"/>
      <c r="AI894" s="69"/>
      <c r="AJ894" s="69"/>
      <c r="AK894" s="83"/>
    </row>
    <row r="895" spans="2:37" x14ac:dyDescent="0.45">
      <c r="B895" s="50"/>
      <c r="C895" s="84"/>
      <c r="D895" s="87"/>
      <c r="E895" s="51"/>
      <c r="F895" s="85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51"/>
      <c r="AC895" s="51"/>
      <c r="AD895" s="51"/>
      <c r="AE895" s="51"/>
      <c r="AF895" s="51"/>
      <c r="AG895" s="51"/>
      <c r="AH895" s="69"/>
      <c r="AI895" s="69"/>
      <c r="AJ895" s="69"/>
      <c r="AK895" s="83"/>
    </row>
    <row r="896" spans="2:37" x14ac:dyDescent="0.45">
      <c r="B896" s="50"/>
      <c r="C896" s="84"/>
      <c r="D896" s="87"/>
      <c r="E896" s="51"/>
      <c r="F896" s="85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/>
      <c r="AE896" s="51"/>
      <c r="AF896" s="51"/>
      <c r="AG896" s="51"/>
      <c r="AH896" s="69"/>
      <c r="AI896" s="69"/>
      <c r="AJ896" s="69"/>
      <c r="AK896" s="83"/>
    </row>
    <row r="897" spans="2:37" x14ac:dyDescent="0.45">
      <c r="B897" s="50"/>
      <c r="C897" s="84"/>
      <c r="D897" s="87"/>
      <c r="E897" s="51"/>
      <c r="F897" s="85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51"/>
      <c r="AE897" s="51"/>
      <c r="AF897" s="51"/>
      <c r="AG897" s="51"/>
      <c r="AH897" s="69"/>
      <c r="AI897" s="69"/>
      <c r="AJ897" s="69"/>
      <c r="AK897" s="83"/>
    </row>
    <row r="898" spans="2:37" x14ac:dyDescent="0.45">
      <c r="B898" s="50"/>
      <c r="C898" s="84"/>
      <c r="D898" s="87"/>
      <c r="E898" s="51"/>
      <c r="F898" s="85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/>
      <c r="AE898" s="51"/>
      <c r="AF898" s="51"/>
      <c r="AG898" s="51"/>
      <c r="AH898" s="69"/>
      <c r="AI898" s="69"/>
      <c r="AJ898" s="69"/>
      <c r="AK898" s="83"/>
    </row>
    <row r="899" spans="2:37" x14ac:dyDescent="0.45">
      <c r="B899" s="50"/>
      <c r="C899" s="84"/>
      <c r="D899" s="87"/>
      <c r="E899" s="51"/>
      <c r="F899" s="85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51"/>
      <c r="AC899" s="51"/>
      <c r="AD899" s="51"/>
      <c r="AE899" s="51"/>
      <c r="AF899" s="51"/>
      <c r="AG899" s="51"/>
      <c r="AH899" s="69"/>
      <c r="AI899" s="69"/>
      <c r="AJ899" s="69"/>
      <c r="AK899" s="83"/>
    </row>
    <row r="900" spans="2:37" x14ac:dyDescent="0.45">
      <c r="B900" s="50"/>
      <c r="C900" s="84"/>
      <c r="D900" s="87"/>
      <c r="E900" s="51"/>
      <c r="F900" s="85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51"/>
      <c r="AH900" s="69"/>
      <c r="AI900" s="69"/>
      <c r="AJ900" s="69"/>
      <c r="AK900" s="83"/>
    </row>
    <row r="901" spans="2:37" x14ac:dyDescent="0.45">
      <c r="B901" s="50"/>
      <c r="C901" s="84"/>
      <c r="D901" s="87"/>
      <c r="E901" s="51"/>
      <c r="F901" s="85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/>
      <c r="AE901" s="51"/>
      <c r="AF901" s="51"/>
      <c r="AG901" s="51"/>
      <c r="AH901" s="69"/>
      <c r="AI901" s="69"/>
      <c r="AJ901" s="69"/>
      <c r="AK901" s="83"/>
    </row>
    <row r="902" spans="2:37" x14ac:dyDescent="0.45">
      <c r="B902" s="50"/>
      <c r="C902" s="84"/>
      <c r="D902" s="87"/>
      <c r="E902" s="51"/>
      <c r="F902" s="85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/>
      <c r="AE902" s="51"/>
      <c r="AF902" s="51"/>
      <c r="AG902" s="51"/>
      <c r="AH902" s="69"/>
      <c r="AI902" s="69"/>
      <c r="AJ902" s="69"/>
      <c r="AK902" s="83"/>
    </row>
    <row r="903" spans="2:37" x14ac:dyDescent="0.45">
      <c r="B903" s="50"/>
      <c r="C903" s="84"/>
      <c r="D903" s="87"/>
      <c r="E903" s="51"/>
      <c r="F903" s="85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51"/>
      <c r="AC903" s="51"/>
      <c r="AD903" s="51"/>
      <c r="AE903" s="51"/>
      <c r="AF903" s="51"/>
      <c r="AG903" s="51"/>
      <c r="AH903" s="69"/>
      <c r="AI903" s="69"/>
      <c r="AJ903" s="69"/>
      <c r="AK903" s="83"/>
    </row>
    <row r="904" spans="2:37" x14ac:dyDescent="0.45">
      <c r="D904" s="86"/>
      <c r="E904" s="82"/>
      <c r="AJ904" s="83"/>
      <c r="AK904" s="83"/>
    </row>
    <row r="905" spans="2:37" x14ac:dyDescent="0.45">
      <c r="AJ905" s="83"/>
      <c r="AK905" s="83"/>
    </row>
  </sheetData>
  <mergeCells count="25">
    <mergeCell ref="B21:G21"/>
    <mergeCell ref="A25:G25"/>
    <mergeCell ref="A26:G26"/>
    <mergeCell ref="H26:P26"/>
    <mergeCell ref="C27:C28"/>
    <mergeCell ref="H27:P27"/>
    <mergeCell ref="H28:P28"/>
    <mergeCell ref="B22:G22"/>
    <mergeCell ref="B23:G23"/>
    <mergeCell ref="H23:P23"/>
    <mergeCell ref="A24:G24"/>
    <mergeCell ref="H24:P24"/>
    <mergeCell ref="B20:G20"/>
    <mergeCell ref="K20:O20"/>
    <mergeCell ref="A2:P2"/>
    <mergeCell ref="A3:P3"/>
    <mergeCell ref="A4:P4"/>
    <mergeCell ref="A5:P5"/>
    <mergeCell ref="A6:P6"/>
    <mergeCell ref="A7:P7"/>
    <mergeCell ref="A8:P8"/>
    <mergeCell ref="I10:J10"/>
    <mergeCell ref="I11:J11"/>
    <mergeCell ref="I13:J13"/>
    <mergeCell ref="G14:H14"/>
  </mergeCells>
  <hyperlinks>
    <hyperlink ref="A7" r:id="rId1"/>
  </hyperlinks>
  <pageMargins left="0.25" right="0.25" top="0.75" bottom="0.75" header="0.3" footer="0.3"/>
  <pageSetup scale="3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Derrek Gillespie</cp:lastModifiedBy>
  <cp:lastPrinted>2020-08-25T18:53:40Z</cp:lastPrinted>
  <dcterms:created xsi:type="dcterms:W3CDTF">2017-01-23T20:19:59Z</dcterms:created>
  <dcterms:modified xsi:type="dcterms:W3CDTF">2026-07-27T14:18:26Z</dcterms:modified>
</cp:coreProperties>
</file>